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11760" tabRatio="967" firstSheet="1" activeTab="8"/>
  </bookViews>
  <sheets>
    <sheet name="Chéruy1" sheetId="1" r:id="rId1"/>
    <sheet name="Chéruy2" sheetId="2" r:id="rId2"/>
    <sheet name="Excideuil1" sheetId="3" r:id="rId3"/>
    <sheet name="Excideuil2" sheetId="4" r:id="rId4"/>
    <sheet name="Sauveterre1" sheetId="5" r:id="rId5"/>
    <sheet name="Sauveterre2" sheetId="6" r:id="rId6"/>
    <sheet name="Campan1" sheetId="7" r:id="rId7"/>
    <sheet name="Campan2" sheetId="8" r:id="rId8"/>
    <sheet name="Class Club" sheetId="9" r:id="rId9"/>
    <sheet name="Individuel général" sheetId="10" r:id="rId10"/>
  </sheets>
  <definedNames>
    <definedName name="_xlnm.Print_Area" localSheetId="6">'Campan1'!$U$2:$AE$24,'Campan1'!$U$27:$AE$49,'Campan1'!$U$52:$AE$74,'Campan1'!$U$77:$AE$99</definedName>
    <definedName name="_xlnm.Print_Area" localSheetId="7">'Campan2'!$U$2:$AE$24,'Campan2'!$U$27:$AE$49,'Campan2'!$U$52:$AE$74,'Campan2'!$U$77:$AE$99</definedName>
    <definedName name="_xlnm.Print_Area" localSheetId="0">'Chéruy1'!$U$2:$AE$24,'Chéruy1'!$U$27:$AE$49,'Chéruy1'!$U$52:$AE$74,'Chéruy1'!$U$77:$AE$99</definedName>
    <definedName name="_xlnm.Print_Area" localSheetId="1">'Chéruy2'!$U$2:$AE$24,'Chéruy2'!$U$27:$AE$49,'Chéruy2'!$U$52:$AE$74,'Chéruy2'!$U$77:$AE$99</definedName>
    <definedName name="_xlnm.Print_Area" localSheetId="8">'Class Club'!$AE$60:$AZ$73,'Class Club'!$AE$1:$BB$13,'Class Club'!$AE$16:$BB$28,'Class Club'!$AE$31:$BB$43,'Class Club'!$AE$46:$BB$58</definedName>
    <definedName name="_xlnm.Print_Area" localSheetId="2">'Excideuil1'!$U$2:$AE$24,'Excideuil1'!$U$27:$AE$49,'Excideuil1'!$U$52:$AE$74,'Excideuil1'!$U$77:$AE$99</definedName>
    <definedName name="_xlnm.Print_Area" localSheetId="3">'Excideuil2'!$U$2:$AE$24,'Excideuil2'!$U$27:$AE$49,'Excideuil2'!$U$52:$AE$74,'Excideuil2'!$U$77:$AE$99</definedName>
    <definedName name="_xlnm.Print_Area" localSheetId="4">'Sauveterre1'!$U$2:$AE$24,'Sauveterre1'!$U$27:$AE$49,'Sauveterre1'!$U$52:$AE$74,'Sauveterre1'!$U$77:$AE$99</definedName>
    <definedName name="_xlnm.Print_Area" localSheetId="5">'Sauveterre2'!$U$2:$AE$24,'Sauveterre2'!$U$27:$AE$49,'Sauveterre2'!$U$52:$AE$74,'Sauveterre2'!$U$77:$AE$99</definedName>
  </definedNames>
  <calcPr fullCalcOnLoad="1"/>
</workbook>
</file>

<file path=xl/sharedStrings.xml><?xml version="1.0" encoding="utf-8"?>
<sst xmlns="http://schemas.openxmlformats.org/spreadsheetml/2006/main" count="3709" uniqueCount="149">
  <si>
    <t>DUFFO Sébastien</t>
  </si>
  <si>
    <t>SIMONETTI Patrick</t>
  </si>
  <si>
    <t>DOURTHE Yoann</t>
  </si>
  <si>
    <t>LAFAGE Thierry</t>
  </si>
  <si>
    <t>PUJOS Denis</t>
  </si>
  <si>
    <t>CALVAYRAC Didier</t>
  </si>
  <si>
    <t>CATALOGNE Bruno</t>
  </si>
  <si>
    <t>GRISON Franck</t>
  </si>
  <si>
    <t>RIONDET Pascal</t>
  </si>
  <si>
    <t>PITON Dominique</t>
  </si>
  <si>
    <t>SARGEANE Reda</t>
  </si>
  <si>
    <t>FARCY Pascal</t>
  </si>
  <si>
    <t>REBONATO Gérard</t>
  </si>
  <si>
    <t>LESPIELLE Eric</t>
  </si>
  <si>
    <t>LUMBRERAS Norbert</t>
  </si>
  <si>
    <t>GROUPE 1</t>
  </si>
  <si>
    <t>SECTEUR</t>
  </si>
  <si>
    <t xml:space="preserve"> </t>
  </si>
  <si>
    <t xml:space="preserve">  </t>
  </si>
  <si>
    <t xml:space="preserve">NOM  Prénom </t>
  </si>
  <si>
    <t>TOTAL</t>
  </si>
  <si>
    <t>Points</t>
  </si>
  <si>
    <t>GROUPE 2</t>
  </si>
  <si>
    <t>GROUPE 3</t>
  </si>
  <si>
    <t>GROUPE 4</t>
  </si>
  <si>
    <t>EQUIPE</t>
  </si>
  <si>
    <t>1ère Manche</t>
  </si>
  <si>
    <t>2ème Manche</t>
  </si>
  <si>
    <t>Groupe 1</t>
  </si>
  <si>
    <t>Groupe 2</t>
  </si>
  <si>
    <t>Groupe 3</t>
  </si>
  <si>
    <t>Groupe 4</t>
  </si>
  <si>
    <t>SURIN Nicolas</t>
  </si>
  <si>
    <t>TEULIE Thierry</t>
  </si>
  <si>
    <t>PAGES Stéphane</t>
  </si>
  <si>
    <t>ALQUIE Bruno</t>
  </si>
  <si>
    <t>BASSO Hervé</t>
  </si>
  <si>
    <t>COULON Hervé</t>
  </si>
  <si>
    <t>LAVAGNOLI Dominique</t>
  </si>
  <si>
    <t>SUBERVILLE Serge</t>
  </si>
  <si>
    <t>SEGUIN François</t>
  </si>
  <si>
    <t>PRISES</t>
  </si>
  <si>
    <t>Prises</t>
  </si>
  <si>
    <t>1° MANCHE</t>
  </si>
  <si>
    <t>NGUYEN Mickaël</t>
  </si>
  <si>
    <t>TOME Angel</t>
  </si>
  <si>
    <t>CATALOGNE Lucas</t>
  </si>
  <si>
    <t>APG38</t>
  </si>
  <si>
    <t>CLUB</t>
  </si>
  <si>
    <t>POINTS</t>
  </si>
  <si>
    <t>TOTAL POISSONS</t>
  </si>
  <si>
    <t>GENERAL</t>
  </si>
  <si>
    <t>BOCANFUSO Dylan</t>
  </si>
  <si>
    <t>LASSERRE Patrice</t>
  </si>
  <si>
    <t>1/4</t>
  </si>
  <si>
    <t>2/4</t>
  </si>
  <si>
    <t>3/4</t>
  </si>
  <si>
    <t>Excideuil</t>
  </si>
  <si>
    <t>A</t>
  </si>
  <si>
    <t>B</t>
  </si>
  <si>
    <t>C</t>
  </si>
  <si>
    <t>D</t>
  </si>
  <si>
    <t>Prises par 1/4 temps</t>
  </si>
  <si>
    <t>PLACE</t>
  </si>
  <si>
    <t>CLASSEMENT</t>
  </si>
  <si>
    <t>Manche 1</t>
  </si>
  <si>
    <t>Manche 2</t>
  </si>
  <si>
    <t>Manche 3</t>
  </si>
  <si>
    <t>Manche 4</t>
  </si>
  <si>
    <t>Manche 5</t>
  </si>
  <si>
    <t>Manche 6</t>
  </si>
  <si>
    <t>Manche 11</t>
  </si>
  <si>
    <t>Manche 12</t>
  </si>
  <si>
    <t>RANG</t>
  </si>
  <si>
    <t>1/3</t>
  </si>
  <si>
    <t>2/3</t>
  </si>
  <si>
    <t>3/3</t>
  </si>
  <si>
    <t>Prises par 1/3 temps</t>
  </si>
  <si>
    <t>No Kill 09</t>
  </si>
  <si>
    <t>No Kill 33</t>
  </si>
  <si>
    <t>Salmo Garonne</t>
  </si>
  <si>
    <t>Salmo Toc</t>
  </si>
  <si>
    <t>Truite Passion</t>
  </si>
  <si>
    <t>Truite Toc</t>
  </si>
  <si>
    <t>PSM Artico</t>
  </si>
  <si>
    <t>Pont de Chéruy</t>
  </si>
  <si>
    <t>Sauveterre-de-Béarn</t>
  </si>
  <si>
    <t>St-Marie-de-Campan</t>
  </si>
  <si>
    <t>ALLAMARGOT Eric</t>
  </si>
  <si>
    <t>NO KILL 09</t>
  </si>
  <si>
    <t>GOMES Dominique</t>
  </si>
  <si>
    <t>SALMO TOC</t>
  </si>
  <si>
    <t>HERNANDEZ Franck</t>
  </si>
  <si>
    <t>LEPIDI Jean Marc</t>
  </si>
  <si>
    <t>SALMO GARONNE</t>
  </si>
  <si>
    <t>PERRIN Joris</t>
  </si>
  <si>
    <t>TRUITE PASSION</t>
  </si>
  <si>
    <t>LEYGNIER Sylvain</t>
  </si>
  <si>
    <t>MUEL Christophe</t>
  </si>
  <si>
    <t>MEUTEULET Francine</t>
  </si>
  <si>
    <t>NO KILL 33</t>
  </si>
  <si>
    <t>PSM ARTICO</t>
  </si>
  <si>
    <t>TRUITE TOC</t>
  </si>
  <si>
    <t xml:space="preserve">CAUBET Maël </t>
  </si>
  <si>
    <t>GUERIN Jojo</t>
  </si>
  <si>
    <t>AISSAOUI Farid</t>
  </si>
  <si>
    <t>ODET Alain</t>
  </si>
  <si>
    <t>ROJO DIAZ Julien</t>
  </si>
  <si>
    <t>PIRES SARMENTO Filipe</t>
  </si>
  <si>
    <t>CASTEL Alain</t>
  </si>
  <si>
    <t>COULON Jérome</t>
  </si>
  <si>
    <t>ARMANET Sébastien</t>
  </si>
  <si>
    <t>BUSSY Yves</t>
  </si>
  <si>
    <t>ROJO DIAZ Jean-Pierre</t>
  </si>
  <si>
    <t>BLEICHER Samy</t>
  </si>
  <si>
    <t>Mathieu MARRAST</t>
  </si>
  <si>
    <t>GUNTHER Patrice</t>
  </si>
  <si>
    <t>SETSOUA Philippe</t>
  </si>
  <si>
    <t>ROJO DIAZ Patrick</t>
  </si>
  <si>
    <t>ROCHES Cédric</t>
  </si>
  <si>
    <t>CONTACOLLI Loic</t>
  </si>
  <si>
    <t>BARRERE J. Baptiste</t>
  </si>
  <si>
    <t>MENQUET Robert</t>
  </si>
  <si>
    <t>MILHEM Christophe</t>
  </si>
  <si>
    <t>HUGUET Stéphane</t>
  </si>
  <si>
    <t>ARSEGUET Bastien</t>
  </si>
  <si>
    <t>MARQUILLE J. Pierre</t>
  </si>
  <si>
    <t>ALONSO Jean Pierre</t>
  </si>
  <si>
    <t>PUJOS BASTIEN</t>
  </si>
  <si>
    <t>2° MANCHE</t>
  </si>
  <si>
    <t>Secteur</t>
  </si>
  <si>
    <t>CHAMPIONNAT DE FRANCE DES CLUBS Pont-de-Chéruy</t>
  </si>
  <si>
    <t>CHAMPIONNAT DE FRANCE DES CLUBS Excideuil</t>
  </si>
  <si>
    <t>CHAMPIONNAT DE FRANCE DES CLUBS Sauveterre-de-Béarn</t>
  </si>
  <si>
    <t>CHAMPIONNAT DE FRANCE DES CLUBS St-Marie-de-Campan</t>
  </si>
  <si>
    <t>Rang</t>
  </si>
  <si>
    <t>Pont-de-Chéruy</t>
  </si>
  <si>
    <t>Samedi</t>
  </si>
  <si>
    <t>Dimanche</t>
  </si>
  <si>
    <t>CLASSEMENT GENERAL DES CLUBS 2018</t>
  </si>
  <si>
    <t xml:space="preserve">Les 4 tableaux de gauche sont réservés à la saisie des résultats qui seront triés et exploités automatiquement dans les 4 tableaux de droite  </t>
  </si>
  <si>
    <t>TEULIE Serge</t>
  </si>
  <si>
    <t>PAGES Franck</t>
  </si>
  <si>
    <t>HUGUET Michel</t>
  </si>
  <si>
    <t>HUGUET Chantal</t>
  </si>
  <si>
    <t>NON</t>
  </si>
  <si>
    <t>CLASSEMENT GENERAL INDIVIDUEL CHAMPIONNAT DE FRANCE 2018</t>
  </si>
  <si>
    <t>HERNANDEZ Clément</t>
  </si>
  <si>
    <t/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</si>
</sst>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000000000000000000000000000"/>
    <numFmt numFmtId="169" formatCode="0.00000000000000000000000000"/>
    <numFmt numFmtId="170" formatCode="[$-40C]dddd\ d\ mmmm\ yyyy"/>
    <numFmt numFmtId="171" formatCode="0.000"/>
    <numFmt numFmtId="172" formatCode="0.0000"/>
    <numFmt numFmtId="173" formatCode="0.000000"/>
    <numFmt numFmtId="174" formatCode="0.0000000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13" borderId="10" xfId="53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13" borderId="11" xfId="53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9" fillId="11" borderId="12" xfId="24" applyFont="1" applyBorder="1" applyAlignment="1">
      <alignment/>
    </xf>
    <xf numFmtId="0" fontId="9" fillId="31" borderId="12" xfId="53" applyFont="1" applyBorder="1" applyAlignment="1">
      <alignment horizontal="center"/>
    </xf>
    <xf numFmtId="0" fontId="9" fillId="11" borderId="13" xfId="24" applyFont="1" applyBorder="1" applyAlignment="1">
      <alignment/>
    </xf>
    <xf numFmtId="0" fontId="9" fillId="31" borderId="13" xfId="53" applyFont="1" applyBorder="1" applyAlignment="1">
      <alignment horizontal="center"/>
    </xf>
    <xf numFmtId="0" fontId="9" fillId="11" borderId="14" xfId="24" applyFont="1" applyBorder="1" applyAlignment="1">
      <alignment/>
    </xf>
    <xf numFmtId="0" fontId="9" fillId="13" borderId="15" xfId="26" applyFont="1" applyBorder="1" applyAlignment="1">
      <alignment/>
    </xf>
    <xf numFmtId="0" fontId="9" fillId="13" borderId="16" xfId="26" applyFont="1" applyBorder="1" applyAlignment="1">
      <alignment/>
    </xf>
    <xf numFmtId="0" fontId="9" fillId="31" borderId="13" xfId="53" applyFont="1" applyBorder="1" applyAlignment="1">
      <alignment/>
    </xf>
    <xf numFmtId="0" fontId="5" fillId="13" borderId="15" xfId="26" applyFont="1" applyBorder="1" applyAlignment="1">
      <alignment/>
    </xf>
    <xf numFmtId="0" fontId="5" fillId="13" borderId="16" xfId="26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9" fillId="11" borderId="24" xfId="24" applyFont="1" applyBorder="1" applyAlignment="1">
      <alignment/>
    </xf>
    <xf numFmtId="0" fontId="6" fillId="0" borderId="25" xfId="0" applyFont="1" applyBorder="1" applyAlignment="1">
      <alignment horizontal="center"/>
    </xf>
    <xf numFmtId="0" fontId="5" fillId="11" borderId="12" xfId="24" applyFont="1" applyBorder="1" applyAlignment="1">
      <alignment horizontal="center"/>
    </xf>
    <xf numFmtId="0" fontId="5" fillId="11" borderId="14" xfId="24" applyFont="1" applyBorder="1" applyAlignment="1">
      <alignment horizontal="center"/>
    </xf>
    <xf numFmtId="0" fontId="5" fillId="13" borderId="15" xfId="26" applyFont="1" applyBorder="1" applyAlignment="1">
      <alignment horizontal="center"/>
    </xf>
    <xf numFmtId="49" fontId="9" fillId="11" borderId="14" xfId="24" applyNumberFormat="1" applyFont="1" applyBorder="1" applyAlignment="1">
      <alignment horizontal="center" vertical="center"/>
    </xf>
    <xf numFmtId="0" fontId="5" fillId="11" borderId="13" xfId="24" applyFont="1" applyBorder="1" applyAlignment="1">
      <alignment horizontal="center"/>
    </xf>
    <xf numFmtId="0" fontId="5" fillId="0" borderId="26" xfId="0" applyFont="1" applyBorder="1" applyAlignment="1">
      <alignment/>
    </xf>
    <xf numFmtId="0" fontId="9" fillId="31" borderId="10" xfId="53" applyFont="1" applyBorder="1" applyAlignment="1">
      <alignment horizontal="center"/>
    </xf>
    <xf numFmtId="0" fontId="9" fillId="31" borderId="11" xfId="53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34" borderId="26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3" borderId="10" xfId="53" applyFont="1" applyFill="1" applyBorder="1" applyAlignment="1">
      <alignment horizontal="center"/>
    </xf>
    <xf numFmtId="0" fontId="5" fillId="13" borderId="11" xfId="53" applyFont="1" applyFill="1" applyBorder="1" applyAlignment="1">
      <alignment horizontal="center"/>
    </xf>
    <xf numFmtId="167" fontId="5" fillId="0" borderId="26" xfId="0" applyNumberFormat="1" applyFont="1" applyBorder="1" applyAlignment="1">
      <alignment/>
    </xf>
    <xf numFmtId="0" fontId="10" fillId="34" borderId="26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9" fillId="31" borderId="30" xfId="53" applyFont="1" applyBorder="1" applyAlignment="1">
      <alignment horizontal="center"/>
    </xf>
    <xf numFmtId="0" fontId="9" fillId="31" borderId="31" xfId="53" applyFont="1" applyBorder="1" applyAlignment="1">
      <alignment horizontal="center"/>
    </xf>
    <xf numFmtId="0" fontId="9" fillId="31" borderId="31" xfId="53" applyFont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1" borderId="24" xfId="53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0" fillId="35" borderId="26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6" xfId="47" applyNumberFormat="1" applyFont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zoomScalePageLayoutView="0" workbookViewId="0" topLeftCell="A70">
      <selection activeCell="D81" sqref="D81"/>
    </sheetView>
  </sheetViews>
  <sheetFormatPr defaultColWidth="11.421875" defaultRowHeight="15" outlineLevelCol="1"/>
  <cols>
    <col min="1" max="1" width="25.421875" style="5" bestFit="1" customWidth="1"/>
    <col min="2" max="2" width="20.57421875" style="5" bestFit="1" customWidth="1"/>
    <col min="3" max="3" width="6.57421875" style="5" customWidth="1"/>
    <col min="4" max="4" width="6.57421875" style="5" bestFit="1" customWidth="1"/>
    <col min="5" max="8" width="6.7109375" style="5" customWidth="1"/>
    <col min="9" max="11" width="4.8515625" style="5" hidden="1" customWidth="1" outlineLevel="1"/>
    <col min="12" max="12" width="6.7109375" style="5" customWidth="1" collapsed="1"/>
    <col min="13" max="14" width="6.7109375" style="5" customWidth="1"/>
    <col min="15" max="15" width="3.7109375" style="5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5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43</v>
      </c>
      <c r="B2" s="2" t="s">
        <v>15</v>
      </c>
      <c r="C2" s="2" t="s">
        <v>16</v>
      </c>
      <c r="D2" s="2"/>
      <c r="E2" s="2"/>
      <c r="F2" s="2" t="s">
        <v>61</v>
      </c>
      <c r="G2" s="98"/>
      <c r="H2" s="98"/>
      <c r="I2" s="98"/>
      <c r="J2" s="98"/>
      <c r="K2" s="98"/>
      <c r="L2" s="98"/>
      <c r="M2" s="98"/>
      <c r="N2" s="98"/>
      <c r="U2" s="1" t="s">
        <v>43</v>
      </c>
      <c r="V2" s="2" t="s">
        <v>15</v>
      </c>
      <c r="W2" s="2" t="s">
        <v>16</v>
      </c>
      <c r="X2" s="2"/>
      <c r="Y2" s="2"/>
      <c r="Z2" s="2" t="str">
        <f>F2</f>
        <v>D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4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6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92"/>
    </row>
    <row r="6" spans="1:31" ht="15.75">
      <c r="A6" s="53" t="s">
        <v>88</v>
      </c>
      <c r="B6" s="53" t="s">
        <v>89</v>
      </c>
      <c r="C6" s="77">
        <v>1</v>
      </c>
      <c r="D6" s="33">
        <f aca="true" t="shared" si="0" ref="D6:D24">IF(OR(A6="",C6=""),"",RANK(C6,$C$6:$C$24,0)+(COUNT($C$6:$C$24)+1-RANK(C6,$C$6:$C$24,0)-RANK(C6,$C$6:$C$24,1))/2)</f>
        <v>13</v>
      </c>
      <c r="E6" s="77">
        <v>1</v>
      </c>
      <c r="F6" s="33">
        <f>IF(OR(A6="",E6=""),"",RANK(E6,$E$6:$E$24,0)+(COUNT($E$6:$E$24)+1-RANK(E6,$E$6:$E$24,0)-RANK(E6,$E$6:$E$24,1))/2)</f>
        <v>10.5</v>
      </c>
      <c r="G6" s="77">
        <v>1</v>
      </c>
      <c r="H6" s="33">
        <f>IF(OR(A6="",G6=""),"",RANK(G6,$G$6:$G$24,0)+(COUNT($G$6:$G$24)+1-RANK(G6,$G$6:$G$24,0)-RANK(G6,$G$6:$G$24,1))/2)</f>
        <v>10.5</v>
      </c>
      <c r="I6" s="33">
        <f>C6</f>
        <v>1</v>
      </c>
      <c r="J6" s="33">
        <f>E6</f>
        <v>1</v>
      </c>
      <c r="K6" s="33">
        <f>G6</f>
        <v>1</v>
      </c>
      <c r="L6" s="33">
        <f>IF(A6=0,"",SUM(C6,E6,G6))</f>
        <v>3</v>
      </c>
      <c r="M6" s="52">
        <f>SUM(D6,F6,H6,IF(L6="",200,-L6/10^3),-LARGE(I6:K6,1)/10^6,-LARGE(I6:K6,2)/10^9,-LARGE(I6:K6,3)/10^12)</f>
        <v>33.996998998999004</v>
      </c>
      <c r="N6" s="33">
        <f aca="true" t="shared" si="1" ref="N6:N24">IF(L6="","",RANK(M6,$M$6:$M$24,1)+(COUNT($M$6:$M$24)+1-RANK(M6,$M$6:$M$24,0)-RANK(M6,$M$6:$M$24,1))/2)</f>
        <v>12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12.005</v>
      </c>
      <c r="S6" s="48">
        <f>IF(R6="","",RANK(R6,R$6:R$24,1))</f>
        <v>12</v>
      </c>
      <c r="T6" s="48">
        <f>IF(S6="","",INDEX(Q$6:Q$24,MATCH(ROW(P1),S$6:S$24,0)))</f>
        <v>8</v>
      </c>
      <c r="U6" s="53" t="str">
        <f ca="1">IF($T6="","",OFFSET(A$1,$T6,))</f>
        <v>HERNANDEZ Franck</v>
      </c>
      <c r="V6" s="53" t="str">
        <f ca="1">IF($T6="","",OFFSET(B$1,$T6,))</f>
        <v>PSM ARTICO</v>
      </c>
      <c r="W6" s="77">
        <f aca="true" ca="1" t="shared" si="2" ref="W6:AB6">IF($T6="","",OFFSET(C$1,$T6,))</f>
        <v>7</v>
      </c>
      <c r="X6" s="33">
        <f ca="1" t="shared" si="2"/>
        <v>1</v>
      </c>
      <c r="Y6" s="77">
        <f ca="1" t="shared" si="2"/>
        <v>7</v>
      </c>
      <c r="Z6" s="33">
        <f ca="1" t="shared" si="2"/>
        <v>2</v>
      </c>
      <c r="AA6" s="77">
        <f ca="1" t="shared" si="2"/>
        <v>2</v>
      </c>
      <c r="AB6" s="33">
        <f ca="1" t="shared" si="2"/>
        <v>6</v>
      </c>
      <c r="AC6" s="33">
        <f ca="1">IF($T6="","",OFFSET(L$1,$T6,))</f>
        <v>16</v>
      </c>
      <c r="AD6" s="52">
        <f ca="1">IF($T6="","",OFFSET(M$1,$T6,))</f>
        <v>8.983992992998</v>
      </c>
      <c r="AE6" s="33">
        <f ca="1">IF($T6="","",OFFSET(N$1,$T6,))</f>
        <v>1</v>
      </c>
    </row>
    <row r="7" spans="1:31" ht="15.75">
      <c r="A7" s="53" t="s">
        <v>90</v>
      </c>
      <c r="B7" s="53" t="s">
        <v>102</v>
      </c>
      <c r="C7" s="77">
        <v>2</v>
      </c>
      <c r="D7" s="33">
        <f t="shared" si="0"/>
        <v>10</v>
      </c>
      <c r="E7" s="77">
        <v>3</v>
      </c>
      <c r="F7" s="33">
        <f aca="true" t="shared" si="3" ref="F7:F24">IF(OR(A7="",E7=""),"",RANK(E7,$E$6:$E$24,0)+(COUNT($E$6:$E$24)+1-RANK(E7,$E$6:$E$24,0)-RANK(E7,$E$6:$E$24,1))/2)</f>
        <v>5.5</v>
      </c>
      <c r="G7" s="77">
        <v>3</v>
      </c>
      <c r="H7" s="33">
        <f aca="true" t="shared" si="4" ref="H7:H24">IF(OR(A7="",G7=""),"",RANK(G7,$G$6:$G$24,0)+(COUNT($G$6:$G$24)+1-RANK(G7,$G$6:$G$24,0)-RANK(G7,$G$6:$G$24,1))/2)</f>
        <v>2.5</v>
      </c>
      <c r="I7" s="33">
        <f aca="true" t="shared" si="5" ref="I7:I24">C7</f>
        <v>2</v>
      </c>
      <c r="J7" s="33">
        <f aca="true" t="shared" si="6" ref="J7:J24">E7</f>
        <v>3</v>
      </c>
      <c r="K7" s="33">
        <f aca="true" t="shared" si="7" ref="K7:K24">G7</f>
        <v>3</v>
      </c>
      <c r="L7" s="33">
        <f aca="true" t="shared" si="8" ref="L7:L24">IF(A7=0,"",SUM(C7,E7,G7))</f>
        <v>8</v>
      </c>
      <c r="M7" s="52">
        <f aca="true" t="shared" si="9" ref="M7:M24">SUM(D7,F7,H7,IF(L7="",200,-L7/10^3),-LARGE(I7:K7,1)/10^6,-LARGE(I7:K7,2)/10^9,-LARGE(I7:K7,3)/10^12)</f>
        <v>17.991996996998</v>
      </c>
      <c r="N7" s="33">
        <f t="shared" si="1"/>
        <v>7</v>
      </c>
      <c r="P7" s="48">
        <f aca="true" t="shared" si="10" ref="P7:P24">IF((A7&lt;&gt;""),ROW(A7))</f>
        <v>7</v>
      </c>
      <c r="Q7" s="48">
        <f aca="true" t="shared" si="11" ref="Q7:Q24">IF(Q$5&gt;=ROW(P2),SMALL(P$6:P$24,ROW(P2))-1,"")</f>
        <v>6</v>
      </c>
      <c r="R7" s="48">
        <f aca="true" ca="1" t="shared" si="12" ref="R7:R24">IF($Q7="","",OFFSET(N$1,Q7,)+(Q7/1000))</f>
        <v>7.006</v>
      </c>
      <c r="S7" s="48">
        <f aca="true" t="shared" si="13" ref="S7:S24">IF(R7="","",RANK(R7,R$6:R$24,1))</f>
        <v>7</v>
      </c>
      <c r="T7" s="48">
        <f aca="true" t="shared" si="14" ref="T7:T24">IF(S7="","",INDEX(Q$6:Q$24,MATCH(ROW(P2),S$6:S$24,0)))</f>
        <v>18</v>
      </c>
      <c r="U7" s="53" t="str">
        <f aca="true" ca="1" t="shared" si="15" ref="U7:U24">IF($T7="","",OFFSET(A$1,$T7,))</f>
        <v>DUFFO Sébastien</v>
      </c>
      <c r="V7" s="53" t="str">
        <f aca="true" ca="1" t="shared" si="16" ref="V7:V24">IF($T7="","",OFFSET(B$1,$T7,))</f>
        <v>NO KILL 33</v>
      </c>
      <c r="W7" s="77">
        <f aca="true" ca="1" t="shared" si="17" ref="W7:W24">IF($T7="","",OFFSET(C$1,$T7,))</f>
        <v>2</v>
      </c>
      <c r="X7" s="33">
        <f aca="true" ca="1" t="shared" si="18" ref="X7:X24">IF($T7="","",OFFSET(D$1,$T7,))</f>
        <v>10</v>
      </c>
      <c r="Y7" s="77">
        <f aca="true" ca="1" t="shared" si="19" ref="Y7:Y24">IF($T7="","",OFFSET(E$1,$T7,))</f>
        <v>8</v>
      </c>
      <c r="Z7" s="33">
        <f aca="true" ca="1" t="shared" si="20" ref="Z7:Z24">IF($T7="","",OFFSET(F$1,$T7,))</f>
        <v>1</v>
      </c>
      <c r="AA7" s="77">
        <f aca="true" ca="1" t="shared" si="21" ref="AA7:AA24">IF($T7="","",OFFSET(G$1,$T7,))</f>
        <v>5</v>
      </c>
      <c r="AB7" s="33">
        <f aca="true" ca="1" t="shared" si="22" ref="AB7:AB24">IF($T7="","",OFFSET(H$1,$T7,))</f>
        <v>1</v>
      </c>
      <c r="AC7" s="33">
        <f aca="true" ca="1" t="shared" si="23" ref="AC7:AC24">IF($T7="","",OFFSET(L$1,$T7,))</f>
        <v>15</v>
      </c>
      <c r="AD7" s="52">
        <f aca="true" ca="1" t="shared" si="24" ref="AD7:AD24">IF($T7="","",OFFSET(M$1,$T7,))</f>
        <v>11.984991994998</v>
      </c>
      <c r="AE7" s="33">
        <f aca="true" ca="1" t="shared" si="25" ref="AE7:AE24">IF($T7="","",OFFSET(N$1,$T7,))</f>
        <v>2</v>
      </c>
    </row>
    <row r="8" spans="1:31" ht="15.75">
      <c r="A8" s="53" t="s">
        <v>1</v>
      </c>
      <c r="B8" s="53" t="s">
        <v>91</v>
      </c>
      <c r="C8" s="77">
        <v>6</v>
      </c>
      <c r="D8" s="33">
        <f t="shared" si="0"/>
        <v>3</v>
      </c>
      <c r="E8" s="77">
        <v>2</v>
      </c>
      <c r="F8" s="33">
        <f t="shared" si="3"/>
        <v>8</v>
      </c>
      <c r="G8" s="77">
        <v>2</v>
      </c>
      <c r="H8" s="33">
        <f t="shared" si="4"/>
        <v>6</v>
      </c>
      <c r="I8" s="33">
        <f t="shared" si="5"/>
        <v>6</v>
      </c>
      <c r="J8" s="33">
        <f t="shared" si="6"/>
        <v>2</v>
      </c>
      <c r="K8" s="33">
        <f t="shared" si="7"/>
        <v>2</v>
      </c>
      <c r="L8" s="33">
        <f t="shared" si="8"/>
        <v>10</v>
      </c>
      <c r="M8" s="52">
        <f t="shared" si="9"/>
        <v>16.989993997998</v>
      </c>
      <c r="N8" s="33">
        <f t="shared" si="1"/>
        <v>6</v>
      </c>
      <c r="P8" s="48">
        <f t="shared" si="10"/>
        <v>8</v>
      </c>
      <c r="Q8" s="48">
        <f t="shared" si="11"/>
        <v>7</v>
      </c>
      <c r="R8" s="48">
        <f ca="1" t="shared" si="12"/>
        <v>6.007</v>
      </c>
      <c r="S8" s="48">
        <f t="shared" si="13"/>
        <v>6</v>
      </c>
      <c r="T8" s="48">
        <f t="shared" si="14"/>
        <v>11</v>
      </c>
      <c r="U8" s="53" t="str">
        <f ca="1" t="shared" si="15"/>
        <v>LESPIELLE Eric</v>
      </c>
      <c r="V8" s="53" t="str">
        <f ca="1" t="shared" si="16"/>
        <v>NO KILL 09</v>
      </c>
      <c r="W8" s="77">
        <f ca="1" t="shared" si="17"/>
        <v>6</v>
      </c>
      <c r="X8" s="33">
        <f ca="1" t="shared" si="18"/>
        <v>3</v>
      </c>
      <c r="Y8" s="77">
        <f ca="1" t="shared" si="19"/>
        <v>4</v>
      </c>
      <c r="Z8" s="33">
        <f ca="1" t="shared" si="20"/>
        <v>4</v>
      </c>
      <c r="AA8" s="77">
        <f ca="1" t="shared" si="21"/>
        <v>2</v>
      </c>
      <c r="AB8" s="33">
        <f ca="1" t="shared" si="22"/>
        <v>6</v>
      </c>
      <c r="AC8" s="33">
        <f ca="1" t="shared" si="23"/>
        <v>12</v>
      </c>
      <c r="AD8" s="52">
        <f ca="1" t="shared" si="24"/>
        <v>12.987993995997998</v>
      </c>
      <c r="AE8" s="33">
        <f ca="1" t="shared" si="25"/>
        <v>3</v>
      </c>
    </row>
    <row r="9" spans="1:31" ht="15.75">
      <c r="A9" s="53" t="s">
        <v>92</v>
      </c>
      <c r="B9" s="53" t="s">
        <v>101</v>
      </c>
      <c r="C9" s="77">
        <v>7</v>
      </c>
      <c r="D9" s="33">
        <f t="shared" si="0"/>
        <v>1</v>
      </c>
      <c r="E9" s="77">
        <v>7</v>
      </c>
      <c r="F9" s="33">
        <f t="shared" si="3"/>
        <v>2</v>
      </c>
      <c r="G9" s="77">
        <v>2</v>
      </c>
      <c r="H9" s="33">
        <f t="shared" si="4"/>
        <v>6</v>
      </c>
      <c r="I9" s="33">
        <f t="shared" si="5"/>
        <v>7</v>
      </c>
      <c r="J9" s="33">
        <f t="shared" si="6"/>
        <v>7</v>
      </c>
      <c r="K9" s="33">
        <f t="shared" si="7"/>
        <v>2</v>
      </c>
      <c r="L9" s="33">
        <f t="shared" si="8"/>
        <v>16</v>
      </c>
      <c r="M9" s="52">
        <f t="shared" si="9"/>
        <v>8.983992992998</v>
      </c>
      <c r="N9" s="33">
        <f t="shared" si="1"/>
        <v>1</v>
      </c>
      <c r="P9" s="48">
        <f t="shared" si="10"/>
        <v>9</v>
      </c>
      <c r="Q9" s="48">
        <f t="shared" si="11"/>
        <v>8</v>
      </c>
      <c r="R9" s="48">
        <f ca="1" t="shared" si="12"/>
        <v>1.008</v>
      </c>
      <c r="S9" s="48">
        <f t="shared" si="13"/>
        <v>1</v>
      </c>
      <c r="T9" s="48">
        <f t="shared" si="14"/>
        <v>9</v>
      </c>
      <c r="U9" s="53" t="str">
        <f ca="1" t="shared" si="15"/>
        <v>LEPIDI Jean Marc</v>
      </c>
      <c r="V9" s="53" t="str">
        <f ca="1" t="shared" si="16"/>
        <v>SALMO GARONNE</v>
      </c>
      <c r="W9" s="77">
        <f ca="1" t="shared" si="17"/>
        <v>4</v>
      </c>
      <c r="X9" s="33">
        <f ca="1" t="shared" si="18"/>
        <v>7</v>
      </c>
      <c r="Y9" s="77">
        <f ca="1" t="shared" si="19"/>
        <v>5</v>
      </c>
      <c r="Z9" s="33">
        <f ca="1" t="shared" si="20"/>
        <v>3</v>
      </c>
      <c r="AA9" s="77">
        <f ca="1" t="shared" si="21"/>
        <v>2</v>
      </c>
      <c r="AB9" s="33">
        <f ca="1" t="shared" si="22"/>
        <v>6</v>
      </c>
      <c r="AC9" s="33">
        <f ca="1" t="shared" si="23"/>
        <v>11</v>
      </c>
      <c r="AD9" s="52">
        <f ca="1" t="shared" si="24"/>
        <v>15.988994995998</v>
      </c>
      <c r="AE9" s="33">
        <f ca="1" t="shared" si="25"/>
        <v>4</v>
      </c>
    </row>
    <row r="10" spans="1:31" ht="15.75">
      <c r="A10" s="53" t="s">
        <v>93</v>
      </c>
      <c r="B10" s="53" t="s">
        <v>94</v>
      </c>
      <c r="C10" s="77">
        <v>4</v>
      </c>
      <c r="D10" s="33">
        <f t="shared" si="0"/>
        <v>7</v>
      </c>
      <c r="E10" s="77">
        <v>5</v>
      </c>
      <c r="F10" s="33">
        <f t="shared" si="3"/>
        <v>3</v>
      </c>
      <c r="G10" s="77">
        <v>2</v>
      </c>
      <c r="H10" s="33">
        <f t="shared" si="4"/>
        <v>6</v>
      </c>
      <c r="I10" s="33">
        <f t="shared" si="5"/>
        <v>4</v>
      </c>
      <c r="J10" s="33">
        <f t="shared" si="6"/>
        <v>5</v>
      </c>
      <c r="K10" s="33">
        <f t="shared" si="7"/>
        <v>2</v>
      </c>
      <c r="L10" s="33">
        <f t="shared" si="8"/>
        <v>11</v>
      </c>
      <c r="M10" s="52">
        <f t="shared" si="9"/>
        <v>15.988994995998</v>
      </c>
      <c r="N10" s="33">
        <f t="shared" si="1"/>
        <v>4</v>
      </c>
      <c r="P10" s="48">
        <f t="shared" si="10"/>
        <v>10</v>
      </c>
      <c r="Q10" s="48">
        <f t="shared" si="11"/>
        <v>9</v>
      </c>
      <c r="R10" s="48">
        <f ca="1" t="shared" si="12"/>
        <v>4.009</v>
      </c>
      <c r="S10" s="48">
        <f t="shared" si="13"/>
        <v>4</v>
      </c>
      <c r="T10" s="48">
        <f t="shared" si="14"/>
        <v>14</v>
      </c>
      <c r="U10" s="53" t="str">
        <f ca="1" t="shared" si="15"/>
        <v>ALQUIE Bruno</v>
      </c>
      <c r="V10" s="53" t="str">
        <f ca="1" t="shared" si="16"/>
        <v>SALMO GARONNE</v>
      </c>
      <c r="W10" s="77">
        <f ca="1" t="shared" si="17"/>
        <v>5</v>
      </c>
      <c r="X10" s="33">
        <f ca="1" t="shared" si="18"/>
        <v>5.5</v>
      </c>
      <c r="Y10" s="77">
        <f ca="1" t="shared" si="19"/>
        <v>2</v>
      </c>
      <c r="Z10" s="33">
        <f ca="1" t="shared" si="20"/>
        <v>8</v>
      </c>
      <c r="AA10" s="77">
        <f ca="1" t="shared" si="21"/>
        <v>3</v>
      </c>
      <c r="AB10" s="33">
        <f ca="1" t="shared" si="22"/>
        <v>2.5</v>
      </c>
      <c r="AC10" s="33">
        <f ca="1" t="shared" si="23"/>
        <v>10</v>
      </c>
      <c r="AD10" s="52">
        <f ca="1" t="shared" si="24"/>
        <v>15.989994996998</v>
      </c>
      <c r="AE10" s="33">
        <f ca="1" t="shared" si="25"/>
        <v>5</v>
      </c>
    </row>
    <row r="11" spans="1:31" ht="15.75">
      <c r="A11" s="54" t="s">
        <v>95</v>
      </c>
      <c r="B11" s="53" t="s">
        <v>96</v>
      </c>
      <c r="C11" s="77">
        <v>1</v>
      </c>
      <c r="D11" s="33">
        <f t="shared" si="0"/>
        <v>13</v>
      </c>
      <c r="E11" s="77">
        <v>2</v>
      </c>
      <c r="F11" s="33">
        <f t="shared" si="3"/>
        <v>8</v>
      </c>
      <c r="G11" s="77">
        <v>2</v>
      </c>
      <c r="H11" s="33">
        <f t="shared" si="4"/>
        <v>6</v>
      </c>
      <c r="I11" s="33">
        <f t="shared" si="5"/>
        <v>1</v>
      </c>
      <c r="J11" s="33">
        <f t="shared" si="6"/>
        <v>2</v>
      </c>
      <c r="K11" s="33">
        <f t="shared" si="7"/>
        <v>2</v>
      </c>
      <c r="L11" s="33">
        <f t="shared" si="8"/>
        <v>5</v>
      </c>
      <c r="M11" s="52">
        <f t="shared" si="9"/>
        <v>26.994997997999004</v>
      </c>
      <c r="N11" s="33">
        <f t="shared" si="1"/>
        <v>9</v>
      </c>
      <c r="P11" s="48">
        <f t="shared" si="10"/>
        <v>11</v>
      </c>
      <c r="Q11" s="48">
        <f t="shared" si="11"/>
        <v>10</v>
      </c>
      <c r="R11" s="48">
        <f ca="1" t="shared" si="12"/>
        <v>9.01</v>
      </c>
      <c r="S11" s="48">
        <f t="shared" si="13"/>
        <v>9</v>
      </c>
      <c r="T11" s="48">
        <f t="shared" si="14"/>
        <v>7</v>
      </c>
      <c r="U11" s="54" t="str">
        <f ca="1" t="shared" si="15"/>
        <v>SIMONETTI Patrick</v>
      </c>
      <c r="V11" s="53" t="str">
        <f ca="1" t="shared" si="16"/>
        <v>SALMO TOC</v>
      </c>
      <c r="W11" s="77">
        <f ca="1" t="shared" si="17"/>
        <v>6</v>
      </c>
      <c r="X11" s="33">
        <f ca="1" t="shared" si="18"/>
        <v>3</v>
      </c>
      <c r="Y11" s="77">
        <f ca="1" t="shared" si="19"/>
        <v>2</v>
      </c>
      <c r="Z11" s="33">
        <f ca="1" t="shared" si="20"/>
        <v>8</v>
      </c>
      <c r="AA11" s="77">
        <f ca="1" t="shared" si="21"/>
        <v>2</v>
      </c>
      <c r="AB11" s="33">
        <f ca="1" t="shared" si="22"/>
        <v>6</v>
      </c>
      <c r="AC11" s="33">
        <f ca="1" t="shared" si="23"/>
        <v>10</v>
      </c>
      <c r="AD11" s="52">
        <f ca="1" t="shared" si="24"/>
        <v>16.989993997998</v>
      </c>
      <c r="AE11" s="33">
        <f ca="1" t="shared" si="25"/>
        <v>6</v>
      </c>
    </row>
    <row r="12" spans="1:31" ht="15.75">
      <c r="A12" s="53" t="s">
        <v>13</v>
      </c>
      <c r="B12" s="53" t="s">
        <v>89</v>
      </c>
      <c r="C12" s="77">
        <v>6</v>
      </c>
      <c r="D12" s="33">
        <f t="shared" si="0"/>
        <v>3</v>
      </c>
      <c r="E12" s="77">
        <v>4</v>
      </c>
      <c r="F12" s="33">
        <f t="shared" si="3"/>
        <v>4</v>
      </c>
      <c r="G12" s="77">
        <v>2</v>
      </c>
      <c r="H12" s="33">
        <f t="shared" si="4"/>
        <v>6</v>
      </c>
      <c r="I12" s="33">
        <f t="shared" si="5"/>
        <v>6</v>
      </c>
      <c r="J12" s="33">
        <f t="shared" si="6"/>
        <v>4</v>
      </c>
      <c r="K12" s="33">
        <f t="shared" si="7"/>
        <v>2</v>
      </c>
      <c r="L12" s="33">
        <f t="shared" si="8"/>
        <v>12</v>
      </c>
      <c r="M12" s="52">
        <f t="shared" si="9"/>
        <v>12.987993995997998</v>
      </c>
      <c r="N12" s="33">
        <f t="shared" si="1"/>
        <v>3</v>
      </c>
      <c r="P12" s="48">
        <f t="shared" si="10"/>
        <v>12</v>
      </c>
      <c r="Q12" s="48">
        <f t="shared" si="11"/>
        <v>11</v>
      </c>
      <c r="R12" s="48">
        <f ca="1" t="shared" si="12"/>
        <v>3.011</v>
      </c>
      <c r="S12" s="48">
        <f t="shared" si="13"/>
        <v>3</v>
      </c>
      <c r="T12" s="48">
        <f t="shared" si="14"/>
        <v>6</v>
      </c>
      <c r="U12" s="53" t="str">
        <f ca="1" t="shared" si="15"/>
        <v>GOMES Dominique</v>
      </c>
      <c r="V12" s="53" t="str">
        <f ca="1" t="shared" si="16"/>
        <v>TRUITE TOC</v>
      </c>
      <c r="W12" s="77">
        <f ca="1" t="shared" si="17"/>
        <v>2</v>
      </c>
      <c r="X12" s="33">
        <f ca="1" t="shared" si="18"/>
        <v>10</v>
      </c>
      <c r="Y12" s="77">
        <f ca="1" t="shared" si="19"/>
        <v>3</v>
      </c>
      <c r="Z12" s="33">
        <f ca="1" t="shared" si="20"/>
        <v>5.5</v>
      </c>
      <c r="AA12" s="77">
        <f ca="1" t="shared" si="21"/>
        <v>3</v>
      </c>
      <c r="AB12" s="33">
        <f ca="1" t="shared" si="22"/>
        <v>2.5</v>
      </c>
      <c r="AC12" s="33">
        <f ca="1" t="shared" si="23"/>
        <v>8</v>
      </c>
      <c r="AD12" s="52">
        <f ca="1" t="shared" si="24"/>
        <v>17.991996996998</v>
      </c>
      <c r="AE12" s="33">
        <f ca="1" t="shared" si="25"/>
        <v>7</v>
      </c>
    </row>
    <row r="13" spans="1:31" ht="15.75">
      <c r="A13" s="53" t="s">
        <v>97</v>
      </c>
      <c r="B13" s="53" t="s">
        <v>47</v>
      </c>
      <c r="C13" s="77">
        <v>1</v>
      </c>
      <c r="D13" s="33">
        <f t="shared" si="0"/>
        <v>13</v>
      </c>
      <c r="E13" s="77">
        <v>1</v>
      </c>
      <c r="F13" s="33">
        <f t="shared" si="3"/>
        <v>10.5</v>
      </c>
      <c r="G13" s="77">
        <v>0</v>
      </c>
      <c r="H13" s="33">
        <f t="shared" si="4"/>
        <v>13.5</v>
      </c>
      <c r="I13" s="33">
        <f t="shared" si="5"/>
        <v>1</v>
      </c>
      <c r="J13" s="33">
        <f t="shared" si="6"/>
        <v>1</v>
      </c>
      <c r="K13" s="33">
        <f t="shared" si="7"/>
        <v>0</v>
      </c>
      <c r="L13" s="33">
        <f t="shared" si="8"/>
        <v>2</v>
      </c>
      <c r="M13" s="52">
        <f t="shared" si="9"/>
        <v>36.997998999</v>
      </c>
      <c r="N13" s="33">
        <f t="shared" si="1"/>
        <v>14</v>
      </c>
      <c r="P13" s="48">
        <f t="shared" si="10"/>
        <v>13</v>
      </c>
      <c r="Q13" s="48">
        <f t="shared" si="11"/>
        <v>12</v>
      </c>
      <c r="R13" s="48">
        <f ca="1" t="shared" si="12"/>
        <v>14.012</v>
      </c>
      <c r="S13" s="48">
        <f t="shared" si="13"/>
        <v>14</v>
      </c>
      <c r="T13" s="48">
        <f t="shared" si="14"/>
        <v>16</v>
      </c>
      <c r="U13" s="53" t="str">
        <f ca="1" t="shared" si="15"/>
        <v>DOURTHE Yoann</v>
      </c>
      <c r="V13" s="53" t="str">
        <f ca="1" t="shared" si="16"/>
        <v>NO KILL 33</v>
      </c>
      <c r="W13" s="77">
        <f ca="1" t="shared" si="17"/>
        <v>6</v>
      </c>
      <c r="X13" s="33">
        <f ca="1" t="shared" si="18"/>
        <v>3</v>
      </c>
      <c r="Y13" s="77">
        <f ca="1" t="shared" si="19"/>
        <v>3</v>
      </c>
      <c r="Z13" s="33">
        <f ca="1" t="shared" si="20"/>
        <v>5.5</v>
      </c>
      <c r="AA13" s="77">
        <f ca="1" t="shared" si="21"/>
        <v>1</v>
      </c>
      <c r="AB13" s="33">
        <f ca="1" t="shared" si="22"/>
        <v>10.5</v>
      </c>
      <c r="AC13" s="33">
        <f ca="1" t="shared" si="23"/>
        <v>10</v>
      </c>
      <c r="AD13" s="52">
        <f ca="1" t="shared" si="24"/>
        <v>18.989993996999</v>
      </c>
      <c r="AE13" s="33">
        <f ca="1" t="shared" si="25"/>
        <v>8</v>
      </c>
    </row>
    <row r="14" spans="1:31" ht="15.75">
      <c r="A14" s="54" t="s">
        <v>98</v>
      </c>
      <c r="B14" s="53" t="s">
        <v>96</v>
      </c>
      <c r="C14" s="77">
        <v>5</v>
      </c>
      <c r="D14" s="33">
        <f t="shared" si="0"/>
        <v>5.5</v>
      </c>
      <c r="E14" s="77">
        <v>0</v>
      </c>
      <c r="F14" s="33">
        <f t="shared" si="3"/>
        <v>13</v>
      </c>
      <c r="G14" s="77">
        <v>1</v>
      </c>
      <c r="H14" s="33">
        <f t="shared" si="4"/>
        <v>10.5</v>
      </c>
      <c r="I14" s="33">
        <f t="shared" si="5"/>
        <v>5</v>
      </c>
      <c r="J14" s="33">
        <f t="shared" si="6"/>
        <v>0</v>
      </c>
      <c r="K14" s="33">
        <f t="shared" si="7"/>
        <v>1</v>
      </c>
      <c r="L14" s="33">
        <f t="shared" si="8"/>
        <v>6</v>
      </c>
      <c r="M14" s="52">
        <f t="shared" si="9"/>
        <v>28.993994998999998</v>
      </c>
      <c r="N14" s="33">
        <f t="shared" si="1"/>
        <v>10</v>
      </c>
      <c r="P14" s="48">
        <f t="shared" si="10"/>
        <v>14</v>
      </c>
      <c r="Q14" s="48">
        <f t="shared" si="11"/>
        <v>13</v>
      </c>
      <c r="R14" s="48">
        <f ca="1" t="shared" si="12"/>
        <v>10.013</v>
      </c>
      <c r="S14" s="48">
        <f t="shared" si="13"/>
        <v>10</v>
      </c>
      <c r="T14" s="48">
        <f t="shared" si="14"/>
        <v>10</v>
      </c>
      <c r="U14" s="54" t="str">
        <f ca="1" t="shared" si="15"/>
        <v>PERRIN Joris</v>
      </c>
      <c r="V14" s="53" t="str">
        <f ca="1" t="shared" si="16"/>
        <v>TRUITE PASSION</v>
      </c>
      <c r="W14" s="77">
        <f ca="1" t="shared" si="17"/>
        <v>1</v>
      </c>
      <c r="X14" s="33">
        <f ca="1" t="shared" si="18"/>
        <v>13</v>
      </c>
      <c r="Y14" s="77">
        <f ca="1" t="shared" si="19"/>
        <v>2</v>
      </c>
      <c r="Z14" s="33">
        <f ca="1" t="shared" si="20"/>
        <v>8</v>
      </c>
      <c r="AA14" s="77">
        <f ca="1" t="shared" si="21"/>
        <v>2</v>
      </c>
      <c r="AB14" s="33">
        <f ca="1" t="shared" si="22"/>
        <v>6</v>
      </c>
      <c r="AC14" s="33">
        <f ca="1" t="shared" si="23"/>
        <v>5</v>
      </c>
      <c r="AD14" s="52">
        <f ca="1" t="shared" si="24"/>
        <v>26.994997997999004</v>
      </c>
      <c r="AE14" s="33">
        <f ca="1" t="shared" si="25"/>
        <v>9</v>
      </c>
    </row>
    <row r="15" spans="1:31" ht="15.75">
      <c r="A15" s="53" t="s">
        <v>35</v>
      </c>
      <c r="B15" s="53" t="s">
        <v>94</v>
      </c>
      <c r="C15" s="77">
        <v>5</v>
      </c>
      <c r="D15" s="33">
        <f t="shared" si="0"/>
        <v>5.5</v>
      </c>
      <c r="E15" s="77">
        <v>2</v>
      </c>
      <c r="F15" s="33">
        <f t="shared" si="3"/>
        <v>8</v>
      </c>
      <c r="G15" s="77">
        <v>3</v>
      </c>
      <c r="H15" s="33">
        <f t="shared" si="4"/>
        <v>2.5</v>
      </c>
      <c r="I15" s="33">
        <f t="shared" si="5"/>
        <v>5</v>
      </c>
      <c r="J15" s="33">
        <f t="shared" si="6"/>
        <v>2</v>
      </c>
      <c r="K15" s="33">
        <f t="shared" si="7"/>
        <v>3</v>
      </c>
      <c r="L15" s="33">
        <f t="shared" si="8"/>
        <v>10</v>
      </c>
      <c r="M15" s="52">
        <f t="shared" si="9"/>
        <v>15.989994996998</v>
      </c>
      <c r="N15" s="33">
        <f t="shared" si="1"/>
        <v>5</v>
      </c>
      <c r="P15" s="48">
        <f t="shared" si="10"/>
        <v>15</v>
      </c>
      <c r="Q15" s="48">
        <f t="shared" si="11"/>
        <v>14</v>
      </c>
      <c r="R15" s="48">
        <f ca="1" t="shared" si="12"/>
        <v>5.014</v>
      </c>
      <c r="S15" s="48">
        <f t="shared" si="13"/>
        <v>5</v>
      </c>
      <c r="T15" s="48">
        <f t="shared" si="14"/>
        <v>13</v>
      </c>
      <c r="U15" s="53" t="str">
        <f ca="1" t="shared" si="15"/>
        <v>MUEL Christophe</v>
      </c>
      <c r="V15" s="53" t="str">
        <f ca="1" t="shared" si="16"/>
        <v>TRUITE PASSION</v>
      </c>
      <c r="W15" s="77">
        <f ca="1" t="shared" si="17"/>
        <v>5</v>
      </c>
      <c r="X15" s="33">
        <f ca="1" t="shared" si="18"/>
        <v>5.5</v>
      </c>
      <c r="Y15" s="77">
        <f ca="1" t="shared" si="19"/>
        <v>0</v>
      </c>
      <c r="Z15" s="33">
        <f ca="1" t="shared" si="20"/>
        <v>13</v>
      </c>
      <c r="AA15" s="77">
        <f ca="1" t="shared" si="21"/>
        <v>1</v>
      </c>
      <c r="AB15" s="33">
        <f ca="1" t="shared" si="22"/>
        <v>10.5</v>
      </c>
      <c r="AC15" s="33">
        <f ca="1" t="shared" si="23"/>
        <v>6</v>
      </c>
      <c r="AD15" s="52">
        <f ca="1" t="shared" si="24"/>
        <v>28.993994998999998</v>
      </c>
      <c r="AE15" s="33">
        <f ca="1" t="shared" si="25"/>
        <v>10</v>
      </c>
    </row>
    <row r="16" spans="1:31" ht="15.75">
      <c r="A16" s="54" t="s">
        <v>99</v>
      </c>
      <c r="B16" s="53" t="s">
        <v>47</v>
      </c>
      <c r="C16" s="77">
        <v>3</v>
      </c>
      <c r="D16" s="33">
        <f t="shared" si="0"/>
        <v>8</v>
      </c>
      <c r="E16" s="77">
        <v>0</v>
      </c>
      <c r="F16" s="33">
        <f t="shared" si="3"/>
        <v>13</v>
      </c>
      <c r="G16" s="77">
        <v>0</v>
      </c>
      <c r="H16" s="33">
        <f t="shared" si="4"/>
        <v>13.5</v>
      </c>
      <c r="I16" s="33">
        <f t="shared" si="5"/>
        <v>3</v>
      </c>
      <c r="J16" s="33">
        <f t="shared" si="6"/>
        <v>0</v>
      </c>
      <c r="K16" s="33">
        <f t="shared" si="7"/>
        <v>0</v>
      </c>
      <c r="L16" s="33">
        <f t="shared" si="8"/>
        <v>3</v>
      </c>
      <c r="M16" s="52">
        <f t="shared" si="9"/>
        <v>34.496997</v>
      </c>
      <c r="N16" s="33">
        <f t="shared" si="1"/>
        <v>13</v>
      </c>
      <c r="P16" s="48">
        <f t="shared" si="10"/>
        <v>16</v>
      </c>
      <c r="Q16" s="48">
        <f t="shared" si="11"/>
        <v>15</v>
      </c>
      <c r="R16" s="48">
        <f ca="1" t="shared" si="12"/>
        <v>13.015</v>
      </c>
      <c r="S16" s="48">
        <f t="shared" si="13"/>
        <v>13</v>
      </c>
      <c r="T16" s="48">
        <f t="shared" si="14"/>
        <v>17</v>
      </c>
      <c r="U16" s="54" t="str">
        <f ca="1" t="shared" si="15"/>
        <v>NGUYEN Mickaël</v>
      </c>
      <c r="V16" s="53" t="str">
        <f ca="1" t="shared" si="16"/>
        <v>TRUITE TOC</v>
      </c>
      <c r="W16" s="77">
        <f ca="1" t="shared" si="17"/>
        <v>2</v>
      </c>
      <c r="X16" s="33">
        <f ca="1" t="shared" si="18"/>
        <v>10</v>
      </c>
      <c r="Y16" s="77">
        <f ca="1" t="shared" si="19"/>
        <v>0</v>
      </c>
      <c r="Z16" s="33">
        <f ca="1" t="shared" si="20"/>
        <v>13</v>
      </c>
      <c r="AA16" s="77">
        <f ca="1" t="shared" si="21"/>
        <v>1</v>
      </c>
      <c r="AB16" s="33">
        <f ca="1" t="shared" si="22"/>
        <v>10.5</v>
      </c>
      <c r="AC16" s="33">
        <f ca="1" t="shared" si="23"/>
        <v>3</v>
      </c>
      <c r="AD16" s="52">
        <f ca="1" t="shared" si="24"/>
        <v>33.496997999</v>
      </c>
      <c r="AE16" s="33">
        <f ca="1" t="shared" si="25"/>
        <v>11</v>
      </c>
    </row>
    <row r="17" spans="1:31" ht="15.75">
      <c r="A17" s="45" t="s">
        <v>2</v>
      </c>
      <c r="B17" s="53" t="s">
        <v>100</v>
      </c>
      <c r="C17" s="77">
        <v>6</v>
      </c>
      <c r="D17" s="33">
        <f t="shared" si="0"/>
        <v>3</v>
      </c>
      <c r="E17" s="77">
        <v>3</v>
      </c>
      <c r="F17" s="33">
        <f t="shared" si="3"/>
        <v>5.5</v>
      </c>
      <c r="G17" s="77">
        <v>1</v>
      </c>
      <c r="H17" s="33">
        <f t="shared" si="4"/>
        <v>10.5</v>
      </c>
      <c r="I17" s="33">
        <f t="shared" si="5"/>
        <v>6</v>
      </c>
      <c r="J17" s="33">
        <f t="shared" si="6"/>
        <v>3</v>
      </c>
      <c r="K17" s="33">
        <f t="shared" si="7"/>
        <v>1</v>
      </c>
      <c r="L17" s="33">
        <f t="shared" si="8"/>
        <v>10</v>
      </c>
      <c r="M17" s="52">
        <f t="shared" si="9"/>
        <v>18.989993996999</v>
      </c>
      <c r="N17" s="33">
        <f t="shared" si="1"/>
        <v>8</v>
      </c>
      <c r="P17" s="48">
        <f t="shared" si="10"/>
        <v>17</v>
      </c>
      <c r="Q17" s="48">
        <f t="shared" si="11"/>
        <v>16</v>
      </c>
      <c r="R17" s="48">
        <f ca="1" t="shared" si="12"/>
        <v>8.016</v>
      </c>
      <c r="S17" s="48">
        <f t="shared" si="13"/>
        <v>8</v>
      </c>
      <c r="T17" s="48">
        <f t="shared" si="14"/>
        <v>5</v>
      </c>
      <c r="U17" s="45" t="str">
        <f ca="1" t="shared" si="15"/>
        <v>ALLAMARGOT Eric</v>
      </c>
      <c r="V17" s="53" t="str">
        <f ca="1" t="shared" si="16"/>
        <v>NO KILL 09</v>
      </c>
      <c r="W17" s="77">
        <f ca="1" t="shared" si="17"/>
        <v>1</v>
      </c>
      <c r="X17" s="33">
        <f ca="1" t="shared" si="18"/>
        <v>13</v>
      </c>
      <c r="Y17" s="77">
        <f ca="1" t="shared" si="19"/>
        <v>1</v>
      </c>
      <c r="Z17" s="33">
        <f ca="1" t="shared" si="20"/>
        <v>10.5</v>
      </c>
      <c r="AA17" s="77">
        <f ca="1" t="shared" si="21"/>
        <v>1</v>
      </c>
      <c r="AB17" s="33">
        <f ca="1" t="shared" si="22"/>
        <v>10.5</v>
      </c>
      <c r="AC17" s="33">
        <f ca="1" t="shared" si="23"/>
        <v>3</v>
      </c>
      <c r="AD17" s="52">
        <f ca="1" t="shared" si="24"/>
        <v>33.996998998999004</v>
      </c>
      <c r="AE17" s="33">
        <f ca="1" t="shared" si="25"/>
        <v>12</v>
      </c>
    </row>
    <row r="18" spans="1:31" ht="15.75">
      <c r="A18" s="53" t="s">
        <v>44</v>
      </c>
      <c r="B18" s="53" t="s">
        <v>102</v>
      </c>
      <c r="C18" s="77">
        <v>2</v>
      </c>
      <c r="D18" s="33">
        <f t="shared" si="0"/>
        <v>10</v>
      </c>
      <c r="E18" s="77">
        <v>0</v>
      </c>
      <c r="F18" s="33">
        <f t="shared" si="3"/>
        <v>13</v>
      </c>
      <c r="G18" s="77">
        <v>1</v>
      </c>
      <c r="H18" s="33">
        <f t="shared" si="4"/>
        <v>10.5</v>
      </c>
      <c r="I18" s="33">
        <f t="shared" si="5"/>
        <v>2</v>
      </c>
      <c r="J18" s="33">
        <f t="shared" si="6"/>
        <v>0</v>
      </c>
      <c r="K18" s="33">
        <f t="shared" si="7"/>
        <v>1</v>
      </c>
      <c r="L18" s="33">
        <f t="shared" si="8"/>
        <v>3</v>
      </c>
      <c r="M18" s="52">
        <f t="shared" si="9"/>
        <v>33.496997999</v>
      </c>
      <c r="N18" s="33">
        <f t="shared" si="1"/>
        <v>11</v>
      </c>
      <c r="P18" s="48">
        <f t="shared" si="10"/>
        <v>18</v>
      </c>
      <c r="Q18" s="48">
        <f t="shared" si="11"/>
        <v>17</v>
      </c>
      <c r="R18" s="48">
        <f ca="1" t="shared" si="12"/>
        <v>11.017</v>
      </c>
      <c r="S18" s="48">
        <f t="shared" si="13"/>
        <v>11</v>
      </c>
      <c r="T18" s="48">
        <f t="shared" si="14"/>
        <v>15</v>
      </c>
      <c r="U18" s="53" t="str">
        <f ca="1" t="shared" si="15"/>
        <v>MEUTEULET Francine</v>
      </c>
      <c r="V18" s="53" t="str">
        <f ca="1" t="shared" si="16"/>
        <v>APG38</v>
      </c>
      <c r="W18" s="77">
        <f ca="1" t="shared" si="17"/>
        <v>3</v>
      </c>
      <c r="X18" s="33">
        <f ca="1" t="shared" si="18"/>
        <v>8</v>
      </c>
      <c r="Y18" s="77">
        <f ca="1" t="shared" si="19"/>
        <v>0</v>
      </c>
      <c r="Z18" s="33">
        <f ca="1" t="shared" si="20"/>
        <v>13</v>
      </c>
      <c r="AA18" s="77">
        <f ca="1" t="shared" si="21"/>
        <v>0</v>
      </c>
      <c r="AB18" s="33">
        <f ca="1" t="shared" si="22"/>
        <v>13.5</v>
      </c>
      <c r="AC18" s="33">
        <f ca="1" t="shared" si="23"/>
        <v>3</v>
      </c>
      <c r="AD18" s="52">
        <f ca="1" t="shared" si="24"/>
        <v>34.496997</v>
      </c>
      <c r="AE18" s="33">
        <f ca="1" t="shared" si="25"/>
        <v>13</v>
      </c>
    </row>
    <row r="19" spans="1:31" ht="15.75">
      <c r="A19" s="53" t="s">
        <v>0</v>
      </c>
      <c r="B19" s="53" t="s">
        <v>100</v>
      </c>
      <c r="C19" s="77">
        <v>2</v>
      </c>
      <c r="D19" s="33">
        <f t="shared" si="0"/>
        <v>10</v>
      </c>
      <c r="E19" s="77">
        <v>8</v>
      </c>
      <c r="F19" s="33">
        <f t="shared" si="3"/>
        <v>1</v>
      </c>
      <c r="G19" s="77">
        <v>5</v>
      </c>
      <c r="H19" s="33">
        <f t="shared" si="4"/>
        <v>1</v>
      </c>
      <c r="I19" s="33">
        <f t="shared" si="5"/>
        <v>2</v>
      </c>
      <c r="J19" s="33">
        <f t="shared" si="6"/>
        <v>8</v>
      </c>
      <c r="K19" s="33">
        <f t="shared" si="7"/>
        <v>5</v>
      </c>
      <c r="L19" s="33">
        <f t="shared" si="8"/>
        <v>15</v>
      </c>
      <c r="M19" s="52">
        <f t="shared" si="9"/>
        <v>11.984991994998</v>
      </c>
      <c r="N19" s="33">
        <f t="shared" si="1"/>
        <v>2</v>
      </c>
      <c r="P19" s="48">
        <f t="shared" si="10"/>
        <v>19</v>
      </c>
      <c r="Q19" s="48">
        <f t="shared" si="11"/>
        <v>18</v>
      </c>
      <c r="R19" s="48">
        <f ca="1" t="shared" si="12"/>
        <v>2.018</v>
      </c>
      <c r="S19" s="48">
        <f t="shared" si="13"/>
        <v>2</v>
      </c>
      <c r="T19" s="48">
        <f t="shared" si="14"/>
        <v>12</v>
      </c>
      <c r="U19" s="53" t="str">
        <f ca="1" t="shared" si="15"/>
        <v>LEYGNIER Sylvain</v>
      </c>
      <c r="V19" s="53" t="str">
        <f ca="1" t="shared" si="16"/>
        <v>APG38</v>
      </c>
      <c r="W19" s="77">
        <f ca="1" t="shared" si="17"/>
        <v>1</v>
      </c>
      <c r="X19" s="33">
        <f ca="1" t="shared" si="18"/>
        <v>13</v>
      </c>
      <c r="Y19" s="77">
        <f ca="1" t="shared" si="19"/>
        <v>1</v>
      </c>
      <c r="Z19" s="33">
        <f ca="1" t="shared" si="20"/>
        <v>10.5</v>
      </c>
      <c r="AA19" s="77">
        <f ca="1" t="shared" si="21"/>
        <v>0</v>
      </c>
      <c r="AB19" s="33">
        <f ca="1" t="shared" si="22"/>
        <v>13.5</v>
      </c>
      <c r="AC19" s="33">
        <f ca="1" t="shared" si="23"/>
        <v>2</v>
      </c>
      <c r="AD19" s="52">
        <f ca="1" t="shared" si="24"/>
        <v>36.997998999</v>
      </c>
      <c r="AE19" s="33">
        <f ca="1" t="shared" si="25"/>
        <v>14</v>
      </c>
    </row>
    <row r="20" spans="1:31" ht="15.75">
      <c r="A20" s="33"/>
      <c r="B20" s="33"/>
      <c r="C20" s="33"/>
      <c r="D20" s="33">
        <f t="shared" si="0"/>
      </c>
      <c r="E20" s="33"/>
      <c r="F20" s="33">
        <f t="shared" si="3"/>
      </c>
      <c r="G20" s="33"/>
      <c r="H20" s="33">
        <f t="shared" si="4"/>
      </c>
      <c r="I20" s="33">
        <f t="shared" si="5"/>
        <v>0</v>
      </c>
      <c r="J20" s="33">
        <f t="shared" si="6"/>
        <v>0</v>
      </c>
      <c r="K20" s="33">
        <f t="shared" si="7"/>
        <v>0</v>
      </c>
      <c r="L20" s="33">
        <f t="shared" si="8"/>
      </c>
      <c r="M20" s="52">
        <f t="shared" si="9"/>
        <v>200</v>
      </c>
      <c r="N20" s="33">
        <f t="shared" si="1"/>
      </c>
      <c r="P20" s="48" t="b">
        <f t="shared" si="10"/>
        <v>0</v>
      </c>
      <c r="Q20" s="48">
        <f t="shared" si="11"/>
      </c>
      <c r="R20" s="48">
        <f ca="1" t="shared" si="12"/>
      </c>
      <c r="S20" s="48">
        <f t="shared" si="13"/>
      </c>
      <c r="T20" s="48">
        <f t="shared" si="14"/>
      </c>
      <c r="U20" s="53">
        <f ca="1" t="shared" si="15"/>
      </c>
      <c r="V20" s="53">
        <f ca="1" t="shared" si="16"/>
      </c>
      <c r="W20" s="33">
        <f ca="1" t="shared" si="17"/>
      </c>
      <c r="X20" s="33">
        <f ca="1" t="shared" si="18"/>
      </c>
      <c r="Y20" s="33">
        <f ca="1" t="shared" si="19"/>
      </c>
      <c r="Z20" s="33">
        <f ca="1" t="shared" si="20"/>
      </c>
      <c r="AA20" s="33">
        <f ca="1" t="shared" si="21"/>
      </c>
      <c r="AB20" s="33">
        <f ca="1" t="shared" si="22"/>
      </c>
      <c r="AC20" s="33">
        <f ca="1" t="shared" si="23"/>
      </c>
      <c r="AD20" s="52">
        <f ca="1" t="shared" si="24"/>
      </c>
      <c r="AE20" s="33">
        <f ca="1" t="shared" si="2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3"/>
      </c>
      <c r="G21" s="33"/>
      <c r="H21" s="33">
        <f t="shared" si="4"/>
      </c>
      <c r="I21" s="33">
        <f t="shared" si="5"/>
        <v>0</v>
      </c>
      <c r="J21" s="33">
        <f t="shared" si="6"/>
        <v>0</v>
      </c>
      <c r="K21" s="33">
        <f t="shared" si="7"/>
        <v>0</v>
      </c>
      <c r="L21" s="33">
        <f t="shared" si="8"/>
      </c>
      <c r="M21" s="52">
        <f t="shared" si="9"/>
        <v>200</v>
      </c>
      <c r="N21" s="33">
        <f t="shared" si="1"/>
      </c>
      <c r="P21" s="48" t="b">
        <f t="shared" si="10"/>
        <v>0</v>
      </c>
      <c r="Q21" s="48">
        <f t="shared" si="11"/>
      </c>
      <c r="R21" s="48">
        <f ca="1" t="shared" si="12"/>
      </c>
      <c r="S21" s="48">
        <f t="shared" si="13"/>
      </c>
      <c r="T21" s="48">
        <f t="shared" si="14"/>
      </c>
      <c r="U21" s="53">
        <f ca="1" t="shared" si="15"/>
      </c>
      <c r="V21" s="53">
        <f ca="1" t="shared" si="16"/>
      </c>
      <c r="W21" s="33">
        <f ca="1" t="shared" si="17"/>
      </c>
      <c r="X21" s="33">
        <f ca="1" t="shared" si="18"/>
      </c>
      <c r="Y21" s="33">
        <f ca="1" t="shared" si="19"/>
      </c>
      <c r="Z21" s="33">
        <f ca="1" t="shared" si="20"/>
      </c>
      <c r="AA21" s="33">
        <f ca="1" t="shared" si="21"/>
      </c>
      <c r="AB21" s="33">
        <f ca="1" t="shared" si="22"/>
      </c>
      <c r="AC21" s="33">
        <f ca="1" t="shared" si="23"/>
      </c>
      <c r="AD21" s="52">
        <f ca="1" t="shared" si="24"/>
      </c>
      <c r="AE21" s="33">
        <f ca="1" t="shared" si="2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3"/>
      </c>
      <c r="G22" s="33"/>
      <c r="H22" s="33">
        <f t="shared" si="4"/>
      </c>
      <c r="I22" s="33">
        <f t="shared" si="5"/>
        <v>0</v>
      </c>
      <c r="J22" s="33">
        <f t="shared" si="6"/>
        <v>0</v>
      </c>
      <c r="K22" s="33">
        <f t="shared" si="7"/>
        <v>0</v>
      </c>
      <c r="L22" s="33">
        <f t="shared" si="8"/>
      </c>
      <c r="M22" s="52">
        <f t="shared" si="9"/>
        <v>200</v>
      </c>
      <c r="N22" s="33">
        <f t="shared" si="1"/>
      </c>
      <c r="P22" s="48" t="b">
        <f t="shared" si="10"/>
        <v>0</v>
      </c>
      <c r="Q22" s="48">
        <f t="shared" si="11"/>
      </c>
      <c r="R22" s="48">
        <f ca="1" t="shared" si="12"/>
      </c>
      <c r="S22" s="48">
        <f t="shared" si="13"/>
      </c>
      <c r="T22" s="48">
        <f t="shared" si="14"/>
      </c>
      <c r="U22" s="53">
        <f ca="1" t="shared" si="15"/>
      </c>
      <c r="V22" s="53">
        <f ca="1" t="shared" si="16"/>
      </c>
      <c r="W22" s="33">
        <f ca="1" t="shared" si="17"/>
      </c>
      <c r="X22" s="33">
        <f ca="1" t="shared" si="18"/>
      </c>
      <c r="Y22" s="33">
        <f ca="1" t="shared" si="19"/>
      </c>
      <c r="Z22" s="33">
        <f ca="1" t="shared" si="20"/>
      </c>
      <c r="AA22" s="33">
        <f ca="1" t="shared" si="21"/>
      </c>
      <c r="AB22" s="33">
        <f ca="1" t="shared" si="22"/>
      </c>
      <c r="AC22" s="33">
        <f ca="1" t="shared" si="23"/>
      </c>
      <c r="AD22" s="52">
        <f ca="1" t="shared" si="24"/>
      </c>
      <c r="AE22" s="33">
        <f ca="1" t="shared" si="25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3"/>
      </c>
      <c r="G23" s="33"/>
      <c r="H23" s="33">
        <f t="shared" si="4"/>
      </c>
      <c r="I23" s="33">
        <f t="shared" si="5"/>
        <v>0</v>
      </c>
      <c r="J23" s="33">
        <f t="shared" si="6"/>
        <v>0</v>
      </c>
      <c r="K23" s="33">
        <f t="shared" si="7"/>
        <v>0</v>
      </c>
      <c r="L23" s="33">
        <f t="shared" si="8"/>
      </c>
      <c r="M23" s="52">
        <f t="shared" si="9"/>
        <v>200</v>
      </c>
      <c r="N23" s="33">
        <f t="shared" si="1"/>
      </c>
      <c r="P23" s="48" t="b">
        <f t="shared" si="10"/>
        <v>0</v>
      </c>
      <c r="Q23" s="48">
        <f t="shared" si="11"/>
      </c>
      <c r="R23" s="48">
        <f ca="1" t="shared" si="12"/>
      </c>
      <c r="S23" s="48">
        <f t="shared" si="13"/>
      </c>
      <c r="T23" s="48">
        <f t="shared" si="14"/>
      </c>
      <c r="U23" s="53">
        <f ca="1" t="shared" si="15"/>
      </c>
      <c r="V23" s="53">
        <f ca="1" t="shared" si="16"/>
      </c>
      <c r="W23" s="33">
        <f ca="1" t="shared" si="17"/>
      </c>
      <c r="X23" s="33">
        <f ca="1" t="shared" si="18"/>
      </c>
      <c r="Y23" s="33">
        <f ca="1" t="shared" si="19"/>
      </c>
      <c r="Z23" s="33">
        <f ca="1" t="shared" si="20"/>
      </c>
      <c r="AA23" s="33">
        <f ca="1" t="shared" si="21"/>
      </c>
      <c r="AB23" s="33">
        <f ca="1" t="shared" si="22"/>
      </c>
      <c r="AC23" s="33">
        <f ca="1" t="shared" si="23"/>
      </c>
      <c r="AD23" s="52">
        <f ca="1" t="shared" si="24"/>
      </c>
      <c r="AE23" s="33">
        <f ca="1" t="shared" si="25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3"/>
      </c>
      <c r="G24" s="33"/>
      <c r="H24" s="33">
        <f t="shared" si="4"/>
      </c>
      <c r="I24" s="33">
        <f t="shared" si="5"/>
        <v>0</v>
      </c>
      <c r="J24" s="33">
        <f t="shared" si="6"/>
        <v>0</v>
      </c>
      <c r="K24" s="33">
        <f t="shared" si="7"/>
        <v>0</v>
      </c>
      <c r="L24" s="33">
        <f t="shared" si="8"/>
      </c>
      <c r="M24" s="52">
        <f t="shared" si="9"/>
        <v>200</v>
      </c>
      <c r="N24" s="33">
        <f t="shared" si="1"/>
      </c>
      <c r="P24" s="48" t="b">
        <f t="shared" si="10"/>
        <v>0</v>
      </c>
      <c r="Q24" s="48">
        <f t="shared" si="11"/>
      </c>
      <c r="R24" s="48">
        <f ca="1" t="shared" si="12"/>
      </c>
      <c r="S24" s="48">
        <f t="shared" si="13"/>
      </c>
      <c r="T24" s="48">
        <f t="shared" si="14"/>
      </c>
      <c r="U24" s="53">
        <f ca="1" t="shared" si="15"/>
      </c>
      <c r="V24" s="53">
        <f ca="1" t="shared" si="16"/>
      </c>
      <c r="W24" s="33">
        <f ca="1" t="shared" si="17"/>
      </c>
      <c r="X24" s="33">
        <f ca="1" t="shared" si="18"/>
      </c>
      <c r="Y24" s="33">
        <f ca="1" t="shared" si="19"/>
      </c>
      <c r="Z24" s="33">
        <f ca="1" t="shared" si="20"/>
      </c>
      <c r="AA24" s="33">
        <f ca="1" t="shared" si="21"/>
      </c>
      <c r="AB24" s="33">
        <f ca="1" t="shared" si="22"/>
      </c>
      <c r="AC24" s="33">
        <f ca="1" t="shared" si="23"/>
      </c>
      <c r="AD24" s="52">
        <f ca="1" t="shared" si="24"/>
      </c>
      <c r="AE24" s="33">
        <f ca="1" t="shared" si="25"/>
      </c>
    </row>
    <row r="26" spans="1:14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26" ht="23.25">
      <c r="A27" s="1" t="s">
        <v>43</v>
      </c>
      <c r="B27" s="2" t="s">
        <v>22</v>
      </c>
      <c r="C27" s="2" t="s">
        <v>16</v>
      </c>
      <c r="D27" s="2"/>
      <c r="E27" s="2"/>
      <c r="F27" s="2" t="s">
        <v>59</v>
      </c>
      <c r="G27" s="48"/>
      <c r="H27" s="48"/>
      <c r="I27" s="2"/>
      <c r="J27" s="2"/>
      <c r="K27" s="48"/>
      <c r="L27" s="48"/>
      <c r="M27" s="48"/>
      <c r="N27" s="48"/>
      <c r="U27" s="1" t="s">
        <v>43</v>
      </c>
      <c r="V27" s="2" t="s">
        <v>22</v>
      </c>
      <c r="W27" s="2" t="s">
        <v>16</v>
      </c>
      <c r="X27" s="2"/>
      <c r="Y27" s="2"/>
      <c r="Z27" s="2" t="str">
        <f>F27</f>
        <v>B</v>
      </c>
    </row>
    <row r="28" spans="1:28" ht="24" thickBot="1">
      <c r="A28" s="48"/>
      <c r="B28" s="8"/>
      <c r="C28" s="8" t="s">
        <v>18</v>
      </c>
      <c r="D28" s="8"/>
      <c r="E28" s="48"/>
      <c r="F28" s="8" t="s">
        <v>17</v>
      </c>
      <c r="G28" s="95"/>
      <c r="H28" s="95"/>
      <c r="I28" s="8" t="s">
        <v>18</v>
      </c>
      <c r="J28" s="48"/>
      <c r="K28" s="3"/>
      <c r="L28" s="48"/>
      <c r="M28" s="48"/>
      <c r="N28" s="48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14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92"/>
    </row>
    <row r="31" spans="1:31" ht="15.75">
      <c r="A31" s="53" t="s">
        <v>53</v>
      </c>
      <c r="B31" s="53" t="s">
        <v>101</v>
      </c>
      <c r="C31" s="77">
        <v>5</v>
      </c>
      <c r="D31" s="33">
        <f>IF(OR(A31="",C31=""),"",RANK(C31,$C$31:$C$49,0)+(COUNT($C$31:$C$49)+1-RANK(C31,$C$31:$C$49,0)-RANK(C31,$C$31:$C$49,1))/2)</f>
        <v>6.5</v>
      </c>
      <c r="E31" s="77">
        <v>1</v>
      </c>
      <c r="F31" s="33">
        <f>IF(OR(A31="",E31=""),"",RANK(E31,$E$31:$E$49,0)+(COUNT($E$31:$E$49)+1-RANK(E31,$E$31:$E$49,0)-RANK(E31,$E$31:$E$49,1))/2)</f>
        <v>13.5</v>
      </c>
      <c r="G31" s="77">
        <v>4</v>
      </c>
      <c r="H31" s="33">
        <f>IF(OR(A31="",G31=""),"",RANK(G31,$G$31:$G$49,0)+(COUNT($G$31:$G$49)+1-RANK(G31,$G$31:$G$49,0)-RANK(G31,$G$31:$G$49,1))/2)</f>
        <v>2</v>
      </c>
      <c r="I31" s="33">
        <f>C31</f>
        <v>5</v>
      </c>
      <c r="J31" s="33">
        <f>E31</f>
        <v>1</v>
      </c>
      <c r="K31" s="33">
        <f>G31</f>
        <v>4</v>
      </c>
      <c r="L31" s="33">
        <f>IF(A31=0,"",SUM(C31,E31,G31))</f>
        <v>10</v>
      </c>
      <c r="M31" s="52">
        <f>SUM(D31,F31,H31,IF(L31="",200,-L31/10^3),-LARGE(I31:K31,1)/10^6,-LARGE(I31:K31,2)/10^9,-LARGE(I31:K31,3)/10^12)</f>
        <v>21.989994995998998</v>
      </c>
      <c r="N31" s="33">
        <f>IF(L31="","",RANK(M31,$M$31:$M$49,1)+(COUNT($M$31:$M$49)+1-RANK(M31,$M$31:$M$49,0)-RANK(M31,$M$31:$M$49,1))/2)</f>
        <v>7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7.03</v>
      </c>
      <c r="S31" s="48">
        <f>IF(R31="","",RANK(R31,R$31:R$49,1))</f>
        <v>7</v>
      </c>
      <c r="T31" s="48">
        <f>IF(S31="","",INDEX(Q$31:Q$49,MATCH(ROW(P1),S$31:S$49,0)))</f>
        <v>37</v>
      </c>
      <c r="U31" s="53" t="str">
        <f ca="1">IF($T31="","",OFFSET(A$1,$T31,))</f>
        <v>COULON Hervé</v>
      </c>
      <c r="V31" s="53" t="str">
        <f ca="1">IF($T31="","",OFFSET(B$1,$T31,))</f>
        <v>SALMO GARONNE</v>
      </c>
      <c r="W31" s="77">
        <f aca="true" ca="1" t="shared" si="26" ref="W31:W49">IF($T31="","",OFFSET(C$1,$T31,))</f>
        <v>9</v>
      </c>
      <c r="X31" s="33">
        <f aca="true" ca="1" t="shared" si="27" ref="X31:X49">IF($T31="","",OFFSET(D$1,$T31,))</f>
        <v>1</v>
      </c>
      <c r="Y31" s="77">
        <f aca="true" ca="1" t="shared" si="28" ref="Y31:Y49">IF($T31="","",OFFSET(E$1,$T31,))</f>
        <v>8</v>
      </c>
      <c r="Z31" s="33">
        <f aca="true" ca="1" t="shared" si="29" ref="Z31:Z49">IF($T31="","",OFFSET(F$1,$T31,))</f>
        <v>1</v>
      </c>
      <c r="AA31" s="77">
        <f aca="true" ca="1" t="shared" si="30" ref="AA31:AA49">IF($T31="","",OFFSET(G$1,$T31,))</f>
        <v>3</v>
      </c>
      <c r="AB31" s="33">
        <f aca="true" ca="1" t="shared" si="31" ref="AB31:AB49">IF($T31="","",OFFSET(H$1,$T31,))</f>
        <v>5</v>
      </c>
      <c r="AC31" s="33">
        <f aca="true" ca="1" t="shared" si="32" ref="AC31:AC49">IF($T31="","",OFFSET(L$1,$T31,))</f>
        <v>20</v>
      </c>
      <c r="AD31" s="52">
        <f aca="true" ca="1" t="shared" si="33" ref="AD31:AD49">IF($T31="","",OFFSET(M$1,$T31,))</f>
        <v>6.979990991997</v>
      </c>
      <c r="AE31" s="33">
        <f aca="true" ca="1" t="shared" si="34" ref="AE31:AE49">IF($T31="","",OFFSET(N$1,$T31,))</f>
        <v>1</v>
      </c>
    </row>
    <row r="32" spans="1:31" ht="15.75" customHeight="1">
      <c r="A32" s="53" t="s">
        <v>7</v>
      </c>
      <c r="B32" s="53" t="s">
        <v>47</v>
      </c>
      <c r="C32" s="77">
        <v>3</v>
      </c>
      <c r="D32" s="33">
        <f aca="true" t="shared" si="35" ref="D32:D49">IF(OR(A32="",C32=""),"",RANK(C32,$C$31:$C$49,0)+(COUNT($C$31:$C$49)+1-RANK(C32,$C$31:$C$49,0)-RANK(C32,$C$31:$C$49,1))/2)</f>
        <v>11</v>
      </c>
      <c r="E32" s="77">
        <v>4</v>
      </c>
      <c r="F32" s="33">
        <f aca="true" t="shared" si="36" ref="F32:F49">IF(OR(A32="",E32=""),"",RANK(E32,$E$31:$E$49,0)+(COUNT($E$31:$E$49)+1-RANK(E32,$E$31:$E$49,0)-RANK(E32,$E$31:$E$49,1))/2)</f>
        <v>7.5</v>
      </c>
      <c r="G32" s="77">
        <v>2</v>
      </c>
      <c r="H32" s="33">
        <f aca="true" t="shared" si="37" ref="H32:H49">IF(OR(A32="",G32=""),"",RANK(G32,$G$31:$G$49,0)+(COUNT($G$31:$G$49)+1-RANK(G32,$G$31:$G$49,0)-RANK(G32,$G$31:$G$49,1))/2)</f>
        <v>9</v>
      </c>
      <c r="I32" s="33">
        <f aca="true" t="shared" si="38" ref="I32:I49">C32</f>
        <v>3</v>
      </c>
      <c r="J32" s="33">
        <f aca="true" t="shared" si="39" ref="J32:J49">E32</f>
        <v>4</v>
      </c>
      <c r="K32" s="33">
        <f aca="true" t="shared" si="40" ref="K32:K49">G32</f>
        <v>2</v>
      </c>
      <c r="L32" s="33">
        <f aca="true" t="shared" si="41" ref="L32:L49">IF(A32=0,"",SUM(C32,E32,G32))</f>
        <v>9</v>
      </c>
      <c r="M32" s="52">
        <f aca="true" t="shared" si="42" ref="M32:M49">SUM(D32,F32,H32,IF(L32="",200,-L32/10^3),-LARGE(I32:K32,1)/10^6,-LARGE(I32:K32,2)/10^9,-LARGE(I32:K32,3)/10^12)</f>
        <v>27.490995996998</v>
      </c>
      <c r="N32" s="33">
        <f aca="true" t="shared" si="43" ref="N32:N49">IF(L32="","",RANK(M32,$M$31:$M$49,1)+(COUNT($M$31:$M$49)+1-RANK(M32,$M$31:$M$49,0)-RANK(M32,$M$31:$M$49,1))/2)</f>
        <v>11</v>
      </c>
      <c r="P32" s="48">
        <f aca="true" t="shared" si="44" ref="P32:P49">IF((A32&lt;&gt;""),ROW(A32))</f>
        <v>32</v>
      </c>
      <c r="Q32" s="48">
        <f aca="true" t="shared" si="45" ref="Q32:Q49">IF(Q$30&gt;=ROW(P2),SMALL(P$31:P$49,ROW(P2))-1,"")</f>
        <v>31</v>
      </c>
      <c r="R32" s="48">
        <f aca="true" ca="1" t="shared" si="46" ref="R32:R49">IF($Q32="","",OFFSET(N$1,Q32,)+(Q32/1000))</f>
        <v>11.031</v>
      </c>
      <c r="S32" s="48">
        <f aca="true" t="shared" si="47" ref="S32:S49">IF(R32="","",RANK(R32,R$31:R$49,1))</f>
        <v>11</v>
      </c>
      <c r="T32" s="48">
        <f aca="true" t="shared" si="48" ref="T32:T49">IF(S32="","",INDEX(Q$31:Q$49,MATCH(ROW(P2),S$31:S$49,0)))</f>
        <v>34</v>
      </c>
      <c r="U32" s="53" t="str">
        <f aca="true" ca="1" t="shared" si="49" ref="U32:U49">IF($T32="","",OFFSET(A$1,$T32,))</f>
        <v>BASSO Hervé</v>
      </c>
      <c r="V32" s="53" t="str">
        <f aca="true" ca="1" t="shared" si="50" ref="V32:V49">IF($T32="","",OFFSET(B$1,$T32,))</f>
        <v>SALMO TOC</v>
      </c>
      <c r="W32" s="77">
        <f ca="1" t="shared" si="26"/>
        <v>6</v>
      </c>
      <c r="X32" s="33">
        <f ca="1" t="shared" si="27"/>
        <v>3.5</v>
      </c>
      <c r="Y32" s="77">
        <f ca="1" t="shared" si="28"/>
        <v>5</v>
      </c>
      <c r="Z32" s="33">
        <f ca="1" t="shared" si="29"/>
        <v>5</v>
      </c>
      <c r="AA32" s="77">
        <f ca="1" t="shared" si="30"/>
        <v>4</v>
      </c>
      <c r="AB32" s="33">
        <f ca="1" t="shared" si="31"/>
        <v>2</v>
      </c>
      <c r="AC32" s="33">
        <f ca="1" t="shared" si="32"/>
        <v>15</v>
      </c>
      <c r="AD32" s="52">
        <f ca="1" t="shared" si="33"/>
        <v>10.484993994995998</v>
      </c>
      <c r="AE32" s="33">
        <f ca="1" t="shared" si="34"/>
        <v>2</v>
      </c>
    </row>
    <row r="33" spans="1:31" ht="15.75">
      <c r="A33" s="53" t="s">
        <v>3</v>
      </c>
      <c r="B33" s="53" t="s">
        <v>89</v>
      </c>
      <c r="C33" s="77">
        <v>6</v>
      </c>
      <c r="D33" s="33">
        <f t="shared" si="35"/>
        <v>3.5</v>
      </c>
      <c r="E33" s="77">
        <v>6</v>
      </c>
      <c r="F33" s="33">
        <f t="shared" si="36"/>
        <v>2.5</v>
      </c>
      <c r="G33" s="77">
        <v>2</v>
      </c>
      <c r="H33" s="33">
        <f t="shared" si="37"/>
        <v>9</v>
      </c>
      <c r="I33" s="33">
        <f t="shared" si="38"/>
        <v>6</v>
      </c>
      <c r="J33" s="33">
        <f t="shared" si="39"/>
        <v>6</v>
      </c>
      <c r="K33" s="33">
        <f t="shared" si="40"/>
        <v>2</v>
      </c>
      <c r="L33" s="33">
        <f t="shared" si="41"/>
        <v>14</v>
      </c>
      <c r="M33" s="52">
        <f t="shared" si="42"/>
        <v>14.985993993998</v>
      </c>
      <c r="N33" s="33">
        <f t="shared" si="43"/>
        <v>4</v>
      </c>
      <c r="P33" s="48">
        <f t="shared" si="44"/>
        <v>33</v>
      </c>
      <c r="Q33" s="48">
        <f t="shared" si="45"/>
        <v>32</v>
      </c>
      <c r="R33" s="48">
        <f ca="1" t="shared" si="46"/>
        <v>4.032</v>
      </c>
      <c r="S33" s="48">
        <f t="shared" si="47"/>
        <v>4</v>
      </c>
      <c r="T33" s="48">
        <f t="shared" si="48"/>
        <v>41</v>
      </c>
      <c r="U33" s="53" t="str">
        <f ca="1" t="shared" si="49"/>
        <v>ROJO DIAZ Jean-Pierre</v>
      </c>
      <c r="V33" s="53" t="str">
        <f ca="1" t="shared" si="50"/>
        <v>NO KILL 33</v>
      </c>
      <c r="W33" s="77">
        <f ca="1" t="shared" si="26"/>
        <v>5</v>
      </c>
      <c r="X33" s="33">
        <f ca="1" t="shared" si="27"/>
        <v>6.5</v>
      </c>
      <c r="Y33" s="77">
        <f ca="1" t="shared" si="28"/>
        <v>6</v>
      </c>
      <c r="Z33" s="33">
        <f ca="1" t="shared" si="29"/>
        <v>2.5</v>
      </c>
      <c r="AA33" s="77">
        <f ca="1" t="shared" si="30"/>
        <v>3</v>
      </c>
      <c r="AB33" s="33">
        <f ca="1" t="shared" si="31"/>
        <v>5</v>
      </c>
      <c r="AC33" s="33">
        <f ca="1" t="shared" si="32"/>
        <v>14</v>
      </c>
      <c r="AD33" s="52">
        <f ca="1" t="shared" si="33"/>
        <v>13.985993994997</v>
      </c>
      <c r="AE33" s="33">
        <f ca="1" t="shared" si="34"/>
        <v>3</v>
      </c>
    </row>
    <row r="34" spans="1:31" ht="15.75">
      <c r="A34" s="53" t="s">
        <v>10</v>
      </c>
      <c r="B34" s="53" t="s">
        <v>89</v>
      </c>
      <c r="C34" s="77">
        <v>2</v>
      </c>
      <c r="D34" s="33">
        <f t="shared" si="35"/>
        <v>13.5</v>
      </c>
      <c r="E34" s="77">
        <v>5</v>
      </c>
      <c r="F34" s="33">
        <f t="shared" si="36"/>
        <v>5</v>
      </c>
      <c r="G34" s="77">
        <v>2</v>
      </c>
      <c r="H34" s="33">
        <f t="shared" si="37"/>
        <v>9</v>
      </c>
      <c r="I34" s="33">
        <f t="shared" si="38"/>
        <v>2</v>
      </c>
      <c r="J34" s="33">
        <f t="shared" si="39"/>
        <v>5</v>
      </c>
      <c r="K34" s="33">
        <f t="shared" si="40"/>
        <v>2</v>
      </c>
      <c r="L34" s="33">
        <f t="shared" si="41"/>
        <v>9</v>
      </c>
      <c r="M34" s="52">
        <f t="shared" si="42"/>
        <v>27.490994997997998</v>
      </c>
      <c r="N34" s="33">
        <f t="shared" si="43"/>
        <v>10</v>
      </c>
      <c r="P34" s="48">
        <f t="shared" si="44"/>
        <v>34</v>
      </c>
      <c r="Q34" s="48">
        <f t="shared" si="45"/>
        <v>33</v>
      </c>
      <c r="R34" s="48">
        <f ca="1" t="shared" si="46"/>
        <v>10.033</v>
      </c>
      <c r="S34" s="48">
        <f t="shared" si="47"/>
        <v>10</v>
      </c>
      <c r="T34" s="48">
        <f t="shared" si="48"/>
        <v>32</v>
      </c>
      <c r="U34" s="53" t="str">
        <f ca="1" t="shared" si="49"/>
        <v>LAFAGE Thierry</v>
      </c>
      <c r="V34" s="53" t="str">
        <f ca="1" t="shared" si="50"/>
        <v>NO KILL 09</v>
      </c>
      <c r="W34" s="77">
        <f ca="1" t="shared" si="26"/>
        <v>6</v>
      </c>
      <c r="X34" s="33">
        <f ca="1" t="shared" si="27"/>
        <v>3.5</v>
      </c>
      <c r="Y34" s="77">
        <f ca="1" t="shared" si="28"/>
        <v>6</v>
      </c>
      <c r="Z34" s="33">
        <f ca="1" t="shared" si="29"/>
        <v>2.5</v>
      </c>
      <c r="AA34" s="77">
        <f ca="1" t="shared" si="30"/>
        <v>2</v>
      </c>
      <c r="AB34" s="33">
        <f ca="1" t="shared" si="31"/>
        <v>9</v>
      </c>
      <c r="AC34" s="33">
        <f ca="1" t="shared" si="32"/>
        <v>14</v>
      </c>
      <c r="AD34" s="52">
        <f ca="1" t="shared" si="33"/>
        <v>14.985993993998</v>
      </c>
      <c r="AE34" s="33">
        <f ca="1" t="shared" si="34"/>
        <v>4</v>
      </c>
    </row>
    <row r="35" spans="1:31" ht="15.75">
      <c r="A35" s="53" t="s">
        <v>36</v>
      </c>
      <c r="B35" s="53" t="s">
        <v>91</v>
      </c>
      <c r="C35" s="77">
        <v>6</v>
      </c>
      <c r="D35" s="33">
        <f t="shared" si="35"/>
        <v>3.5</v>
      </c>
      <c r="E35" s="77">
        <v>5</v>
      </c>
      <c r="F35" s="33">
        <f t="shared" si="36"/>
        <v>5</v>
      </c>
      <c r="G35" s="77">
        <v>4</v>
      </c>
      <c r="H35" s="33">
        <f t="shared" si="37"/>
        <v>2</v>
      </c>
      <c r="I35" s="33">
        <f t="shared" si="38"/>
        <v>6</v>
      </c>
      <c r="J35" s="33">
        <f t="shared" si="39"/>
        <v>5</v>
      </c>
      <c r="K35" s="33">
        <f t="shared" si="40"/>
        <v>4</v>
      </c>
      <c r="L35" s="33">
        <f t="shared" si="41"/>
        <v>15</v>
      </c>
      <c r="M35" s="52">
        <f t="shared" si="42"/>
        <v>10.484993994995998</v>
      </c>
      <c r="N35" s="33">
        <f t="shared" si="43"/>
        <v>2</v>
      </c>
      <c r="P35" s="48">
        <f t="shared" si="44"/>
        <v>35</v>
      </c>
      <c r="Q35" s="48">
        <f t="shared" si="45"/>
        <v>34</v>
      </c>
      <c r="R35" s="48">
        <f ca="1" t="shared" si="46"/>
        <v>2.034</v>
      </c>
      <c r="S35" s="48">
        <f t="shared" si="47"/>
        <v>2</v>
      </c>
      <c r="T35" s="48">
        <f t="shared" si="48"/>
        <v>43</v>
      </c>
      <c r="U35" s="53" t="str">
        <f ca="1" t="shared" si="49"/>
        <v>SURIN Nicolas</v>
      </c>
      <c r="V35" s="53" t="str">
        <f ca="1" t="shared" si="50"/>
        <v>SALMO TOC</v>
      </c>
      <c r="W35" s="77">
        <f ca="1" t="shared" si="26"/>
        <v>3</v>
      </c>
      <c r="X35" s="33">
        <f ca="1" t="shared" si="27"/>
        <v>11</v>
      </c>
      <c r="Y35" s="77">
        <f ca="1" t="shared" si="28"/>
        <v>5</v>
      </c>
      <c r="Z35" s="33">
        <f ca="1" t="shared" si="29"/>
        <v>5</v>
      </c>
      <c r="AA35" s="77">
        <f ca="1" t="shared" si="30"/>
        <v>4</v>
      </c>
      <c r="AB35" s="33">
        <f ca="1" t="shared" si="31"/>
        <v>2</v>
      </c>
      <c r="AC35" s="33">
        <f ca="1" t="shared" si="32"/>
        <v>12</v>
      </c>
      <c r="AD35" s="52">
        <f ca="1" t="shared" si="33"/>
        <v>17.987994995997</v>
      </c>
      <c r="AE35" s="33">
        <f ca="1" t="shared" si="34"/>
        <v>5</v>
      </c>
    </row>
    <row r="36" spans="1:31" ht="15.75">
      <c r="A36" s="53" t="s">
        <v>120</v>
      </c>
      <c r="B36" s="53" t="s">
        <v>102</v>
      </c>
      <c r="C36" s="77">
        <v>3</v>
      </c>
      <c r="D36" s="33">
        <f t="shared" si="35"/>
        <v>11</v>
      </c>
      <c r="E36" s="77">
        <v>3</v>
      </c>
      <c r="F36" s="33">
        <f t="shared" si="36"/>
        <v>9.5</v>
      </c>
      <c r="G36" s="77">
        <v>2</v>
      </c>
      <c r="H36" s="33">
        <f t="shared" si="37"/>
        <v>9</v>
      </c>
      <c r="I36" s="33">
        <f t="shared" si="38"/>
        <v>3</v>
      </c>
      <c r="J36" s="33">
        <f t="shared" si="39"/>
        <v>3</v>
      </c>
      <c r="K36" s="33">
        <f t="shared" si="40"/>
        <v>2</v>
      </c>
      <c r="L36" s="33">
        <f t="shared" si="41"/>
        <v>8</v>
      </c>
      <c r="M36" s="52">
        <f t="shared" si="42"/>
        <v>29.491996996998</v>
      </c>
      <c r="N36" s="33">
        <f t="shared" si="43"/>
        <v>12</v>
      </c>
      <c r="P36" s="48">
        <f t="shared" si="44"/>
        <v>36</v>
      </c>
      <c r="Q36" s="48">
        <f t="shared" si="45"/>
        <v>35</v>
      </c>
      <c r="R36" s="48">
        <f ca="1" t="shared" si="46"/>
        <v>12.035</v>
      </c>
      <c r="S36" s="48">
        <f t="shared" si="47"/>
        <v>12</v>
      </c>
      <c r="T36" s="48">
        <f t="shared" si="48"/>
        <v>42</v>
      </c>
      <c r="U36" s="54" t="str">
        <f ca="1" t="shared" si="49"/>
        <v>BARRERE J. Baptiste</v>
      </c>
      <c r="V36" s="53" t="str">
        <f ca="1" t="shared" si="50"/>
        <v>PSM ARTICO</v>
      </c>
      <c r="W36" s="77">
        <f ca="1" t="shared" si="26"/>
        <v>6</v>
      </c>
      <c r="X36" s="33">
        <f ca="1" t="shared" si="27"/>
        <v>3.5</v>
      </c>
      <c r="Y36" s="77">
        <f ca="1" t="shared" si="28"/>
        <v>3</v>
      </c>
      <c r="Z36" s="33">
        <f ca="1" t="shared" si="29"/>
        <v>9.5</v>
      </c>
      <c r="AA36" s="77">
        <f ca="1" t="shared" si="30"/>
        <v>2</v>
      </c>
      <c r="AB36" s="33">
        <f ca="1" t="shared" si="31"/>
        <v>9</v>
      </c>
      <c r="AC36" s="33">
        <f ca="1" t="shared" si="32"/>
        <v>11</v>
      </c>
      <c r="AD36" s="52">
        <f ca="1" t="shared" si="33"/>
        <v>21.988993996998</v>
      </c>
      <c r="AE36" s="33">
        <f ca="1" t="shared" si="34"/>
        <v>6</v>
      </c>
    </row>
    <row r="37" spans="1:31" ht="15.75" customHeight="1">
      <c r="A37" s="53" t="s">
        <v>6</v>
      </c>
      <c r="B37" s="53" t="s">
        <v>100</v>
      </c>
      <c r="C37" s="77">
        <v>4</v>
      </c>
      <c r="D37" s="33">
        <f t="shared" si="35"/>
        <v>8.5</v>
      </c>
      <c r="E37" s="77">
        <v>2</v>
      </c>
      <c r="F37" s="33">
        <f t="shared" si="36"/>
        <v>11.5</v>
      </c>
      <c r="G37" s="77">
        <v>3</v>
      </c>
      <c r="H37" s="33">
        <f t="shared" si="37"/>
        <v>5</v>
      </c>
      <c r="I37" s="33">
        <f t="shared" si="38"/>
        <v>4</v>
      </c>
      <c r="J37" s="33">
        <f t="shared" si="39"/>
        <v>2</v>
      </c>
      <c r="K37" s="33">
        <f t="shared" si="40"/>
        <v>3</v>
      </c>
      <c r="L37" s="33">
        <f t="shared" si="41"/>
        <v>9</v>
      </c>
      <c r="M37" s="52">
        <f t="shared" si="42"/>
        <v>24.990995996998</v>
      </c>
      <c r="N37" s="33">
        <f t="shared" si="43"/>
        <v>8</v>
      </c>
      <c r="P37" s="48">
        <f t="shared" si="44"/>
        <v>37</v>
      </c>
      <c r="Q37" s="48">
        <f t="shared" si="45"/>
        <v>36</v>
      </c>
      <c r="R37" s="48">
        <f ca="1" t="shared" si="46"/>
        <v>8.036</v>
      </c>
      <c r="S37" s="48">
        <f t="shared" si="47"/>
        <v>8</v>
      </c>
      <c r="T37" s="48">
        <f t="shared" si="48"/>
        <v>30</v>
      </c>
      <c r="U37" s="53" t="str">
        <f ca="1" t="shared" si="49"/>
        <v>LASSERRE Patrice</v>
      </c>
      <c r="V37" s="53" t="str">
        <f ca="1" t="shared" si="50"/>
        <v>PSM ARTICO</v>
      </c>
      <c r="W37" s="77">
        <f ca="1" t="shared" si="26"/>
        <v>5</v>
      </c>
      <c r="X37" s="33">
        <f ca="1" t="shared" si="27"/>
        <v>6.5</v>
      </c>
      <c r="Y37" s="77">
        <f ca="1" t="shared" si="28"/>
        <v>1</v>
      </c>
      <c r="Z37" s="33">
        <f ca="1" t="shared" si="29"/>
        <v>13.5</v>
      </c>
      <c r="AA37" s="77">
        <f ca="1" t="shared" si="30"/>
        <v>4</v>
      </c>
      <c r="AB37" s="33">
        <f ca="1" t="shared" si="31"/>
        <v>2</v>
      </c>
      <c r="AC37" s="33">
        <f ca="1" t="shared" si="32"/>
        <v>10</v>
      </c>
      <c r="AD37" s="52">
        <f ca="1" t="shared" si="33"/>
        <v>21.989994995998998</v>
      </c>
      <c r="AE37" s="33">
        <f ca="1" t="shared" si="34"/>
        <v>7</v>
      </c>
    </row>
    <row r="38" spans="1:31" ht="15.75">
      <c r="A38" s="53" t="s">
        <v>37</v>
      </c>
      <c r="B38" s="53" t="s">
        <v>94</v>
      </c>
      <c r="C38" s="77">
        <v>9</v>
      </c>
      <c r="D38" s="33">
        <f t="shared" si="35"/>
        <v>1</v>
      </c>
      <c r="E38" s="77">
        <v>8</v>
      </c>
      <c r="F38" s="33">
        <f t="shared" si="36"/>
        <v>1</v>
      </c>
      <c r="G38" s="77">
        <v>3</v>
      </c>
      <c r="H38" s="33">
        <f t="shared" si="37"/>
        <v>5</v>
      </c>
      <c r="I38" s="33">
        <f t="shared" si="38"/>
        <v>9</v>
      </c>
      <c r="J38" s="33">
        <f t="shared" si="39"/>
        <v>8</v>
      </c>
      <c r="K38" s="33">
        <f t="shared" si="40"/>
        <v>3</v>
      </c>
      <c r="L38" s="33">
        <f t="shared" si="41"/>
        <v>20</v>
      </c>
      <c r="M38" s="52">
        <f t="shared" si="42"/>
        <v>6.979990991997</v>
      </c>
      <c r="N38" s="33">
        <f t="shared" si="43"/>
        <v>1</v>
      </c>
      <c r="P38" s="48">
        <f t="shared" si="44"/>
        <v>38</v>
      </c>
      <c r="Q38" s="48">
        <f t="shared" si="45"/>
        <v>37</v>
      </c>
      <c r="R38" s="48">
        <f ca="1" t="shared" si="46"/>
        <v>1.037</v>
      </c>
      <c r="S38" s="48">
        <f t="shared" si="47"/>
        <v>1</v>
      </c>
      <c r="T38" s="48">
        <f t="shared" si="48"/>
        <v>36</v>
      </c>
      <c r="U38" s="53" t="str">
        <f ca="1" t="shared" si="49"/>
        <v>CATALOGNE Bruno</v>
      </c>
      <c r="V38" s="53" t="str">
        <f ca="1" t="shared" si="50"/>
        <v>NO KILL 33</v>
      </c>
      <c r="W38" s="77">
        <f ca="1" t="shared" si="26"/>
        <v>4</v>
      </c>
      <c r="X38" s="33">
        <f ca="1" t="shared" si="27"/>
        <v>8.5</v>
      </c>
      <c r="Y38" s="77">
        <f ca="1" t="shared" si="28"/>
        <v>2</v>
      </c>
      <c r="Z38" s="33">
        <f ca="1" t="shared" si="29"/>
        <v>11.5</v>
      </c>
      <c r="AA38" s="77">
        <f ca="1" t="shared" si="30"/>
        <v>3</v>
      </c>
      <c r="AB38" s="33">
        <f ca="1" t="shared" si="31"/>
        <v>5</v>
      </c>
      <c r="AC38" s="33">
        <f ca="1" t="shared" si="32"/>
        <v>9</v>
      </c>
      <c r="AD38" s="52">
        <f ca="1" t="shared" si="33"/>
        <v>24.990995996998</v>
      </c>
      <c r="AE38" s="33">
        <f ca="1" t="shared" si="34"/>
        <v>8</v>
      </c>
    </row>
    <row r="39" spans="1:31" ht="15.75">
      <c r="A39" s="54" t="s">
        <v>112</v>
      </c>
      <c r="B39" s="53" t="s">
        <v>47</v>
      </c>
      <c r="C39" s="77">
        <v>4</v>
      </c>
      <c r="D39" s="33">
        <f t="shared" si="35"/>
        <v>8.5</v>
      </c>
      <c r="E39" s="77">
        <v>4</v>
      </c>
      <c r="F39" s="33">
        <f t="shared" si="36"/>
        <v>7.5</v>
      </c>
      <c r="G39" s="77">
        <v>0</v>
      </c>
      <c r="H39" s="33">
        <f t="shared" si="37"/>
        <v>14</v>
      </c>
      <c r="I39" s="33">
        <f t="shared" si="38"/>
        <v>4</v>
      </c>
      <c r="J39" s="33">
        <f t="shared" si="39"/>
        <v>4</v>
      </c>
      <c r="K39" s="33">
        <f t="shared" si="40"/>
        <v>0</v>
      </c>
      <c r="L39" s="33">
        <f t="shared" si="41"/>
        <v>8</v>
      </c>
      <c r="M39" s="52">
        <f t="shared" si="42"/>
        <v>29.991995996</v>
      </c>
      <c r="N39" s="33">
        <f t="shared" si="43"/>
        <v>13</v>
      </c>
      <c r="P39" s="48">
        <f t="shared" si="44"/>
        <v>39</v>
      </c>
      <c r="Q39" s="48">
        <f t="shared" si="45"/>
        <v>38</v>
      </c>
      <c r="R39" s="48">
        <f ca="1" t="shared" si="46"/>
        <v>13.038</v>
      </c>
      <c r="S39" s="48">
        <f t="shared" si="47"/>
        <v>13</v>
      </c>
      <c r="T39" s="48">
        <f t="shared" si="48"/>
        <v>39</v>
      </c>
      <c r="U39" s="54" t="str">
        <f ca="1" t="shared" si="49"/>
        <v>MILHEM Christophe</v>
      </c>
      <c r="V39" s="53" t="str">
        <f ca="1" t="shared" si="50"/>
        <v>TRUITE PASSION</v>
      </c>
      <c r="W39" s="77">
        <f ca="1" t="shared" si="26"/>
        <v>6</v>
      </c>
      <c r="X39" s="33">
        <f ca="1" t="shared" si="27"/>
        <v>3.5</v>
      </c>
      <c r="Y39" s="77">
        <f ca="1" t="shared" si="28"/>
        <v>2</v>
      </c>
      <c r="Z39" s="33">
        <f ca="1" t="shared" si="29"/>
        <v>11.5</v>
      </c>
      <c r="AA39" s="77">
        <f ca="1" t="shared" si="30"/>
        <v>1</v>
      </c>
      <c r="AB39" s="33">
        <f ca="1" t="shared" si="31"/>
        <v>12.5</v>
      </c>
      <c r="AC39" s="33">
        <f ca="1" t="shared" si="32"/>
        <v>9</v>
      </c>
      <c r="AD39" s="52">
        <f ca="1" t="shared" si="33"/>
        <v>27.490993997999002</v>
      </c>
      <c r="AE39" s="33">
        <f ca="1" t="shared" si="34"/>
        <v>9</v>
      </c>
    </row>
    <row r="40" spans="1:31" ht="15.75">
      <c r="A40" s="54" t="s">
        <v>123</v>
      </c>
      <c r="B40" s="53" t="s">
        <v>96</v>
      </c>
      <c r="C40" s="77">
        <v>6</v>
      </c>
      <c r="D40" s="33">
        <f t="shared" si="35"/>
        <v>3.5</v>
      </c>
      <c r="E40" s="77">
        <v>2</v>
      </c>
      <c r="F40" s="33">
        <f t="shared" si="36"/>
        <v>11.5</v>
      </c>
      <c r="G40" s="77">
        <v>1</v>
      </c>
      <c r="H40" s="33">
        <f t="shared" si="37"/>
        <v>12.5</v>
      </c>
      <c r="I40" s="33">
        <f t="shared" si="38"/>
        <v>6</v>
      </c>
      <c r="J40" s="33">
        <f t="shared" si="39"/>
        <v>2</v>
      </c>
      <c r="K40" s="33">
        <f t="shared" si="40"/>
        <v>1</v>
      </c>
      <c r="L40" s="33">
        <f t="shared" si="41"/>
        <v>9</v>
      </c>
      <c r="M40" s="52">
        <f t="shared" si="42"/>
        <v>27.490993997999002</v>
      </c>
      <c r="N40" s="33">
        <f t="shared" si="43"/>
        <v>9</v>
      </c>
      <c r="P40" s="48">
        <f t="shared" si="44"/>
        <v>40</v>
      </c>
      <c r="Q40" s="48">
        <f t="shared" si="45"/>
        <v>39</v>
      </c>
      <c r="R40" s="48">
        <f ca="1" t="shared" si="46"/>
        <v>9.039</v>
      </c>
      <c r="S40" s="48">
        <f t="shared" si="47"/>
        <v>9</v>
      </c>
      <c r="T40" s="48">
        <f t="shared" si="48"/>
        <v>33</v>
      </c>
      <c r="U40" s="53" t="str">
        <f ca="1" t="shared" si="49"/>
        <v>SARGEANE Reda</v>
      </c>
      <c r="V40" s="53" t="str">
        <f ca="1" t="shared" si="50"/>
        <v>NO KILL 09</v>
      </c>
      <c r="W40" s="77">
        <f ca="1" t="shared" si="26"/>
        <v>2</v>
      </c>
      <c r="X40" s="33">
        <f ca="1" t="shared" si="27"/>
        <v>13.5</v>
      </c>
      <c r="Y40" s="77">
        <f ca="1" t="shared" si="28"/>
        <v>5</v>
      </c>
      <c r="Z40" s="33">
        <f ca="1" t="shared" si="29"/>
        <v>5</v>
      </c>
      <c r="AA40" s="77">
        <f ca="1" t="shared" si="30"/>
        <v>2</v>
      </c>
      <c r="AB40" s="33">
        <f ca="1" t="shared" si="31"/>
        <v>9</v>
      </c>
      <c r="AC40" s="33">
        <f ca="1" t="shared" si="32"/>
        <v>9</v>
      </c>
      <c r="AD40" s="52">
        <f ca="1" t="shared" si="33"/>
        <v>27.490994997997998</v>
      </c>
      <c r="AE40" s="33">
        <f ca="1" t="shared" si="34"/>
        <v>10</v>
      </c>
    </row>
    <row r="41" spans="1:31" ht="15.75" customHeight="1">
      <c r="A41" s="53" t="s">
        <v>117</v>
      </c>
      <c r="B41" s="53" t="s">
        <v>102</v>
      </c>
      <c r="C41" s="77">
        <v>2</v>
      </c>
      <c r="D41" s="33">
        <f t="shared" si="35"/>
        <v>13.5</v>
      </c>
      <c r="E41" s="77">
        <v>1</v>
      </c>
      <c r="F41" s="33">
        <f t="shared" si="36"/>
        <v>13.5</v>
      </c>
      <c r="G41" s="77">
        <v>1</v>
      </c>
      <c r="H41" s="33">
        <f t="shared" si="37"/>
        <v>12.5</v>
      </c>
      <c r="I41" s="33">
        <f t="shared" si="38"/>
        <v>2</v>
      </c>
      <c r="J41" s="33">
        <f t="shared" si="39"/>
        <v>1</v>
      </c>
      <c r="K41" s="33">
        <f t="shared" si="40"/>
        <v>1</v>
      </c>
      <c r="L41" s="33">
        <f t="shared" si="41"/>
        <v>4</v>
      </c>
      <c r="M41" s="52">
        <f t="shared" si="42"/>
        <v>39.495997998999</v>
      </c>
      <c r="N41" s="33">
        <f t="shared" si="43"/>
        <v>14</v>
      </c>
      <c r="P41" s="48">
        <f t="shared" si="44"/>
        <v>41</v>
      </c>
      <c r="Q41" s="48">
        <f t="shared" si="45"/>
        <v>40</v>
      </c>
      <c r="R41" s="48">
        <f ca="1" t="shared" si="46"/>
        <v>14.04</v>
      </c>
      <c r="S41" s="48">
        <f t="shared" si="47"/>
        <v>14</v>
      </c>
      <c r="T41" s="48">
        <f t="shared" si="48"/>
        <v>31</v>
      </c>
      <c r="U41" s="54" t="str">
        <f ca="1" t="shared" si="49"/>
        <v>GRISON Franck</v>
      </c>
      <c r="V41" s="53" t="str">
        <f ca="1" t="shared" si="50"/>
        <v>APG38</v>
      </c>
      <c r="W41" s="77">
        <f ca="1" t="shared" si="26"/>
        <v>3</v>
      </c>
      <c r="X41" s="33">
        <f ca="1" t="shared" si="27"/>
        <v>11</v>
      </c>
      <c r="Y41" s="77">
        <f ca="1" t="shared" si="28"/>
        <v>4</v>
      </c>
      <c r="Z41" s="33">
        <f ca="1" t="shared" si="29"/>
        <v>7.5</v>
      </c>
      <c r="AA41" s="77">
        <f ca="1" t="shared" si="30"/>
        <v>2</v>
      </c>
      <c r="AB41" s="33">
        <f ca="1" t="shared" si="31"/>
        <v>9</v>
      </c>
      <c r="AC41" s="33">
        <f ca="1" t="shared" si="32"/>
        <v>9</v>
      </c>
      <c r="AD41" s="52">
        <f ca="1" t="shared" si="33"/>
        <v>27.490995996998</v>
      </c>
      <c r="AE41" s="33">
        <f ca="1" t="shared" si="34"/>
        <v>11</v>
      </c>
    </row>
    <row r="42" spans="1:31" ht="15.75">
      <c r="A42" s="53" t="s">
        <v>113</v>
      </c>
      <c r="B42" s="53" t="s">
        <v>100</v>
      </c>
      <c r="C42" s="77">
        <v>5</v>
      </c>
      <c r="D42" s="33">
        <f t="shared" si="35"/>
        <v>6.5</v>
      </c>
      <c r="E42" s="77">
        <v>6</v>
      </c>
      <c r="F42" s="33">
        <f t="shared" si="36"/>
        <v>2.5</v>
      </c>
      <c r="G42" s="77">
        <v>3</v>
      </c>
      <c r="H42" s="33">
        <f t="shared" si="37"/>
        <v>5</v>
      </c>
      <c r="I42" s="33">
        <f t="shared" si="38"/>
        <v>5</v>
      </c>
      <c r="J42" s="33">
        <f t="shared" si="39"/>
        <v>6</v>
      </c>
      <c r="K42" s="33">
        <f t="shared" si="40"/>
        <v>3</v>
      </c>
      <c r="L42" s="33">
        <f t="shared" si="41"/>
        <v>14</v>
      </c>
      <c r="M42" s="52">
        <f t="shared" si="42"/>
        <v>13.985993994997</v>
      </c>
      <c r="N42" s="33">
        <f t="shared" si="43"/>
        <v>3</v>
      </c>
      <c r="P42" s="48">
        <f t="shared" si="44"/>
        <v>42</v>
      </c>
      <c r="Q42" s="48">
        <f t="shared" si="45"/>
        <v>41</v>
      </c>
      <c r="R42" s="48">
        <f ca="1" t="shared" si="46"/>
        <v>3.041</v>
      </c>
      <c r="S42" s="48">
        <f t="shared" si="47"/>
        <v>3</v>
      </c>
      <c r="T42" s="48">
        <f t="shared" si="48"/>
        <v>35</v>
      </c>
      <c r="U42" s="45" t="str">
        <f ca="1" t="shared" si="49"/>
        <v>CONTACOLLI Loic</v>
      </c>
      <c r="V42" s="53" t="str">
        <f ca="1" t="shared" si="50"/>
        <v>TRUITE TOC</v>
      </c>
      <c r="W42" s="77">
        <f ca="1" t="shared" si="26"/>
        <v>3</v>
      </c>
      <c r="X42" s="33">
        <f ca="1" t="shared" si="27"/>
        <v>11</v>
      </c>
      <c r="Y42" s="77">
        <f ca="1" t="shared" si="28"/>
        <v>3</v>
      </c>
      <c r="Z42" s="33">
        <f ca="1" t="shared" si="29"/>
        <v>9.5</v>
      </c>
      <c r="AA42" s="77">
        <f ca="1" t="shared" si="30"/>
        <v>2</v>
      </c>
      <c r="AB42" s="33">
        <f ca="1" t="shared" si="31"/>
        <v>9</v>
      </c>
      <c r="AC42" s="33">
        <f ca="1" t="shared" si="32"/>
        <v>8</v>
      </c>
      <c r="AD42" s="52">
        <f ca="1" t="shared" si="33"/>
        <v>29.491996996998</v>
      </c>
      <c r="AE42" s="33">
        <f ca="1" t="shared" si="34"/>
        <v>12</v>
      </c>
    </row>
    <row r="43" spans="1:31" ht="15.75">
      <c r="A43" s="53" t="s">
        <v>121</v>
      </c>
      <c r="B43" s="53" t="s">
        <v>101</v>
      </c>
      <c r="C43" s="77">
        <v>6</v>
      </c>
      <c r="D43" s="33">
        <f t="shared" si="35"/>
        <v>3.5</v>
      </c>
      <c r="E43" s="77">
        <v>3</v>
      </c>
      <c r="F43" s="33">
        <f t="shared" si="36"/>
        <v>9.5</v>
      </c>
      <c r="G43" s="77">
        <v>2</v>
      </c>
      <c r="H43" s="33">
        <f t="shared" si="37"/>
        <v>9</v>
      </c>
      <c r="I43" s="33">
        <f t="shared" si="38"/>
        <v>6</v>
      </c>
      <c r="J43" s="33">
        <f t="shared" si="39"/>
        <v>3</v>
      </c>
      <c r="K43" s="33">
        <f t="shared" si="40"/>
        <v>2</v>
      </c>
      <c r="L43" s="33">
        <f t="shared" si="41"/>
        <v>11</v>
      </c>
      <c r="M43" s="52">
        <f t="shared" si="42"/>
        <v>21.988993996998</v>
      </c>
      <c r="N43" s="33">
        <f t="shared" si="43"/>
        <v>6</v>
      </c>
      <c r="P43" s="48">
        <f t="shared" si="44"/>
        <v>43</v>
      </c>
      <c r="Q43" s="48">
        <f t="shared" si="45"/>
        <v>42</v>
      </c>
      <c r="R43" s="48">
        <f ca="1" t="shared" si="46"/>
        <v>6.042</v>
      </c>
      <c r="S43" s="48">
        <f t="shared" si="47"/>
        <v>6</v>
      </c>
      <c r="T43" s="48">
        <f t="shared" si="48"/>
        <v>38</v>
      </c>
      <c r="U43" s="53" t="str">
        <f ca="1" t="shared" si="49"/>
        <v>BUSSY Yves</v>
      </c>
      <c r="V43" s="53" t="str">
        <f ca="1" t="shared" si="50"/>
        <v>APG38</v>
      </c>
      <c r="W43" s="77">
        <f ca="1" t="shared" si="26"/>
        <v>4</v>
      </c>
      <c r="X43" s="33">
        <f ca="1" t="shared" si="27"/>
        <v>8.5</v>
      </c>
      <c r="Y43" s="77">
        <f ca="1" t="shared" si="28"/>
        <v>4</v>
      </c>
      <c r="Z43" s="33">
        <f ca="1" t="shared" si="29"/>
        <v>7.5</v>
      </c>
      <c r="AA43" s="77">
        <f ca="1" t="shared" si="30"/>
        <v>0</v>
      </c>
      <c r="AB43" s="33">
        <f ca="1" t="shared" si="31"/>
        <v>14</v>
      </c>
      <c r="AC43" s="33">
        <f ca="1" t="shared" si="32"/>
        <v>8</v>
      </c>
      <c r="AD43" s="52">
        <f ca="1" t="shared" si="33"/>
        <v>29.991995996</v>
      </c>
      <c r="AE43" s="33">
        <f ca="1" t="shared" si="34"/>
        <v>13</v>
      </c>
    </row>
    <row r="44" spans="1:31" ht="15.75">
      <c r="A44" s="53" t="s">
        <v>32</v>
      </c>
      <c r="B44" s="53" t="s">
        <v>91</v>
      </c>
      <c r="C44" s="77">
        <v>3</v>
      </c>
      <c r="D44" s="33">
        <f t="shared" si="35"/>
        <v>11</v>
      </c>
      <c r="E44" s="77">
        <v>5</v>
      </c>
      <c r="F44" s="33">
        <f t="shared" si="36"/>
        <v>5</v>
      </c>
      <c r="G44" s="77">
        <v>4</v>
      </c>
      <c r="H44" s="33">
        <f t="shared" si="37"/>
        <v>2</v>
      </c>
      <c r="I44" s="33">
        <f t="shared" si="38"/>
        <v>3</v>
      </c>
      <c r="J44" s="33">
        <f t="shared" si="39"/>
        <v>5</v>
      </c>
      <c r="K44" s="33">
        <f t="shared" si="40"/>
        <v>4</v>
      </c>
      <c r="L44" s="33">
        <f t="shared" si="41"/>
        <v>12</v>
      </c>
      <c r="M44" s="52">
        <f t="shared" si="42"/>
        <v>17.987994995997</v>
      </c>
      <c r="N44" s="33">
        <f t="shared" si="43"/>
        <v>5</v>
      </c>
      <c r="P44" s="48">
        <f t="shared" si="44"/>
        <v>44</v>
      </c>
      <c r="Q44" s="48">
        <f t="shared" si="45"/>
        <v>43</v>
      </c>
      <c r="R44" s="48">
        <f ca="1" t="shared" si="46"/>
        <v>5.043</v>
      </c>
      <c r="S44" s="48">
        <f t="shared" si="47"/>
        <v>5</v>
      </c>
      <c r="T44" s="48">
        <f t="shared" si="48"/>
        <v>40</v>
      </c>
      <c r="U44" s="53" t="str">
        <f ca="1" t="shared" si="49"/>
        <v>SETSOUA Philippe</v>
      </c>
      <c r="V44" s="53" t="str">
        <f ca="1" t="shared" si="50"/>
        <v>TRUITE TOC</v>
      </c>
      <c r="W44" s="77">
        <f ca="1" t="shared" si="26"/>
        <v>2</v>
      </c>
      <c r="X44" s="33">
        <f ca="1" t="shared" si="27"/>
        <v>13.5</v>
      </c>
      <c r="Y44" s="77">
        <f ca="1" t="shared" si="28"/>
        <v>1</v>
      </c>
      <c r="Z44" s="33">
        <f ca="1" t="shared" si="29"/>
        <v>13.5</v>
      </c>
      <c r="AA44" s="77">
        <f ca="1" t="shared" si="30"/>
        <v>1</v>
      </c>
      <c r="AB44" s="33">
        <f ca="1" t="shared" si="31"/>
        <v>12.5</v>
      </c>
      <c r="AC44" s="33">
        <f ca="1" t="shared" si="32"/>
        <v>4</v>
      </c>
      <c r="AD44" s="52">
        <f ca="1" t="shared" si="33"/>
        <v>39.495997998999</v>
      </c>
      <c r="AE44" s="33">
        <f ca="1" t="shared" si="34"/>
        <v>14</v>
      </c>
    </row>
    <row r="45" spans="1:31" ht="15.75">
      <c r="A45" s="33"/>
      <c r="B45" s="33"/>
      <c r="C45" s="33"/>
      <c r="D45" s="33">
        <f t="shared" si="35"/>
      </c>
      <c r="E45" s="33"/>
      <c r="F45" s="33">
        <f t="shared" si="36"/>
      </c>
      <c r="G45" s="33"/>
      <c r="H45" s="33">
        <f t="shared" si="37"/>
      </c>
      <c r="I45" s="33">
        <f t="shared" si="38"/>
        <v>0</v>
      </c>
      <c r="J45" s="33">
        <f t="shared" si="39"/>
        <v>0</v>
      </c>
      <c r="K45" s="33">
        <f t="shared" si="40"/>
        <v>0</v>
      </c>
      <c r="L45" s="33">
        <f t="shared" si="41"/>
      </c>
      <c r="M45" s="52">
        <f t="shared" si="42"/>
        <v>200</v>
      </c>
      <c r="N45" s="33">
        <f t="shared" si="43"/>
      </c>
      <c r="P45" s="48" t="b">
        <f t="shared" si="44"/>
        <v>0</v>
      </c>
      <c r="Q45" s="48">
        <f t="shared" si="45"/>
      </c>
      <c r="R45" s="48">
        <f ca="1" t="shared" si="46"/>
      </c>
      <c r="S45" s="48">
        <f t="shared" si="47"/>
      </c>
      <c r="T45" s="48">
        <f t="shared" si="48"/>
      </c>
      <c r="U45" s="53">
        <f ca="1" t="shared" si="49"/>
      </c>
      <c r="V45" s="53">
        <f ca="1" t="shared" si="50"/>
      </c>
      <c r="W45" s="33">
        <f ca="1" t="shared" si="26"/>
      </c>
      <c r="X45" s="33">
        <f ca="1" t="shared" si="27"/>
      </c>
      <c r="Y45" s="33">
        <f ca="1" t="shared" si="28"/>
      </c>
      <c r="Z45" s="33">
        <f ca="1" t="shared" si="29"/>
      </c>
      <c r="AA45" s="33">
        <f ca="1" t="shared" si="30"/>
      </c>
      <c r="AB45" s="33">
        <f ca="1" t="shared" si="31"/>
      </c>
      <c r="AC45" s="33">
        <f ca="1" t="shared" si="32"/>
      </c>
      <c r="AD45" s="52">
        <f ca="1" t="shared" si="33"/>
      </c>
      <c r="AE45" s="33">
        <f ca="1" t="shared" si="34"/>
      </c>
    </row>
    <row r="46" spans="1:31" ht="15.75">
      <c r="A46" s="33"/>
      <c r="B46" s="33"/>
      <c r="C46" s="33"/>
      <c r="D46" s="33">
        <f t="shared" si="35"/>
      </c>
      <c r="E46" s="33"/>
      <c r="F46" s="33">
        <f t="shared" si="36"/>
      </c>
      <c r="G46" s="33"/>
      <c r="H46" s="33">
        <f t="shared" si="37"/>
      </c>
      <c r="I46" s="33">
        <f t="shared" si="38"/>
        <v>0</v>
      </c>
      <c r="J46" s="33">
        <f t="shared" si="39"/>
        <v>0</v>
      </c>
      <c r="K46" s="33">
        <f t="shared" si="40"/>
        <v>0</v>
      </c>
      <c r="L46" s="33">
        <f t="shared" si="41"/>
      </c>
      <c r="M46" s="52">
        <f t="shared" si="42"/>
        <v>200</v>
      </c>
      <c r="N46" s="33">
        <f t="shared" si="43"/>
      </c>
      <c r="P46" s="48" t="b">
        <f t="shared" si="44"/>
        <v>0</v>
      </c>
      <c r="Q46" s="48">
        <f t="shared" si="45"/>
      </c>
      <c r="R46" s="48">
        <f ca="1" t="shared" si="46"/>
      </c>
      <c r="S46" s="48">
        <f t="shared" si="47"/>
      </c>
      <c r="T46" s="48">
        <f t="shared" si="48"/>
      </c>
      <c r="U46" s="53">
        <f ca="1" t="shared" si="49"/>
      </c>
      <c r="V46" s="53">
        <f ca="1" t="shared" si="50"/>
      </c>
      <c r="W46" s="33">
        <f ca="1" t="shared" si="26"/>
      </c>
      <c r="X46" s="33">
        <f ca="1" t="shared" si="27"/>
      </c>
      <c r="Y46" s="33">
        <f ca="1" t="shared" si="28"/>
      </c>
      <c r="Z46" s="33">
        <f ca="1" t="shared" si="29"/>
      </c>
      <c r="AA46" s="33">
        <f ca="1" t="shared" si="30"/>
      </c>
      <c r="AB46" s="33">
        <f ca="1" t="shared" si="31"/>
      </c>
      <c r="AC46" s="33">
        <f ca="1" t="shared" si="32"/>
      </c>
      <c r="AD46" s="52">
        <f ca="1" t="shared" si="33"/>
      </c>
      <c r="AE46" s="33">
        <f ca="1" t="shared" si="34"/>
      </c>
    </row>
    <row r="47" spans="1:31" ht="15.75">
      <c r="A47" s="33"/>
      <c r="B47" s="33"/>
      <c r="C47" s="33"/>
      <c r="D47" s="33">
        <f t="shared" si="35"/>
      </c>
      <c r="E47" s="33"/>
      <c r="F47" s="33">
        <f t="shared" si="36"/>
      </c>
      <c r="G47" s="33"/>
      <c r="H47" s="33">
        <f t="shared" si="37"/>
      </c>
      <c r="I47" s="33">
        <f t="shared" si="38"/>
        <v>0</v>
      </c>
      <c r="J47" s="33">
        <f t="shared" si="39"/>
        <v>0</v>
      </c>
      <c r="K47" s="33">
        <f t="shared" si="40"/>
        <v>0</v>
      </c>
      <c r="L47" s="33">
        <f t="shared" si="41"/>
      </c>
      <c r="M47" s="52">
        <f t="shared" si="42"/>
        <v>200</v>
      </c>
      <c r="N47" s="33">
        <f t="shared" si="43"/>
      </c>
      <c r="P47" s="48" t="b">
        <f t="shared" si="44"/>
        <v>0</v>
      </c>
      <c r="Q47" s="48">
        <f t="shared" si="45"/>
      </c>
      <c r="R47" s="48">
        <f ca="1" t="shared" si="46"/>
      </c>
      <c r="S47" s="48">
        <f t="shared" si="47"/>
      </c>
      <c r="T47" s="48">
        <f t="shared" si="48"/>
      </c>
      <c r="U47" s="53">
        <f ca="1" t="shared" si="49"/>
      </c>
      <c r="V47" s="53">
        <f ca="1" t="shared" si="50"/>
      </c>
      <c r="W47" s="33">
        <f ca="1" t="shared" si="26"/>
      </c>
      <c r="X47" s="33">
        <f ca="1" t="shared" si="27"/>
      </c>
      <c r="Y47" s="33">
        <f ca="1" t="shared" si="28"/>
      </c>
      <c r="Z47" s="33">
        <f ca="1" t="shared" si="29"/>
      </c>
      <c r="AA47" s="33">
        <f ca="1" t="shared" si="30"/>
      </c>
      <c r="AB47" s="33">
        <f ca="1" t="shared" si="31"/>
      </c>
      <c r="AC47" s="33">
        <f ca="1" t="shared" si="32"/>
      </c>
      <c r="AD47" s="52">
        <f ca="1" t="shared" si="33"/>
      </c>
      <c r="AE47" s="33">
        <f ca="1" t="shared" si="34"/>
      </c>
    </row>
    <row r="48" spans="1:31" ht="15.75">
      <c r="A48" s="33"/>
      <c r="B48" s="33"/>
      <c r="C48" s="33"/>
      <c r="D48" s="33">
        <f t="shared" si="35"/>
      </c>
      <c r="E48" s="33"/>
      <c r="F48" s="33">
        <f t="shared" si="36"/>
      </c>
      <c r="G48" s="33"/>
      <c r="H48" s="33">
        <f t="shared" si="37"/>
      </c>
      <c r="I48" s="33">
        <f t="shared" si="38"/>
        <v>0</v>
      </c>
      <c r="J48" s="33">
        <f t="shared" si="39"/>
        <v>0</v>
      </c>
      <c r="K48" s="33">
        <f t="shared" si="40"/>
        <v>0</v>
      </c>
      <c r="L48" s="33">
        <f t="shared" si="41"/>
      </c>
      <c r="M48" s="52">
        <f t="shared" si="42"/>
        <v>200</v>
      </c>
      <c r="N48" s="33">
        <f t="shared" si="43"/>
      </c>
      <c r="P48" s="48" t="b">
        <f t="shared" si="44"/>
        <v>0</v>
      </c>
      <c r="Q48" s="48">
        <f t="shared" si="45"/>
      </c>
      <c r="R48" s="48">
        <f ca="1" t="shared" si="46"/>
      </c>
      <c r="S48" s="48">
        <f t="shared" si="47"/>
      </c>
      <c r="T48" s="48">
        <f t="shared" si="48"/>
      </c>
      <c r="U48" s="53">
        <f ca="1" t="shared" si="49"/>
      </c>
      <c r="V48" s="53">
        <f ca="1" t="shared" si="50"/>
      </c>
      <c r="W48" s="33">
        <f ca="1" t="shared" si="26"/>
      </c>
      <c r="X48" s="33">
        <f ca="1" t="shared" si="27"/>
      </c>
      <c r="Y48" s="33">
        <f ca="1" t="shared" si="28"/>
      </c>
      <c r="Z48" s="33">
        <f ca="1" t="shared" si="29"/>
      </c>
      <c r="AA48" s="33">
        <f ca="1" t="shared" si="30"/>
      </c>
      <c r="AB48" s="33">
        <f ca="1" t="shared" si="31"/>
      </c>
      <c r="AC48" s="33">
        <f ca="1" t="shared" si="32"/>
      </c>
      <c r="AD48" s="52">
        <f ca="1" t="shared" si="33"/>
      </c>
      <c r="AE48" s="33">
        <f ca="1" t="shared" si="34"/>
      </c>
    </row>
    <row r="49" spans="1:31" ht="15.75">
      <c r="A49" s="33"/>
      <c r="B49" s="33"/>
      <c r="C49" s="33"/>
      <c r="D49" s="33">
        <f t="shared" si="35"/>
      </c>
      <c r="E49" s="33"/>
      <c r="F49" s="33">
        <f t="shared" si="36"/>
      </c>
      <c r="G49" s="33"/>
      <c r="H49" s="33">
        <f t="shared" si="37"/>
      </c>
      <c r="I49" s="33">
        <f t="shared" si="38"/>
        <v>0</v>
      </c>
      <c r="J49" s="33">
        <f t="shared" si="39"/>
        <v>0</v>
      </c>
      <c r="K49" s="33">
        <f t="shared" si="40"/>
        <v>0</v>
      </c>
      <c r="L49" s="33">
        <f t="shared" si="41"/>
      </c>
      <c r="M49" s="52">
        <f t="shared" si="42"/>
        <v>200</v>
      </c>
      <c r="N49" s="33">
        <f t="shared" si="43"/>
      </c>
      <c r="P49" s="48" t="b">
        <f t="shared" si="44"/>
        <v>0</v>
      </c>
      <c r="Q49" s="48">
        <f t="shared" si="45"/>
      </c>
      <c r="R49" s="48">
        <f ca="1" t="shared" si="46"/>
      </c>
      <c r="S49" s="48">
        <f t="shared" si="47"/>
      </c>
      <c r="T49" s="48">
        <f t="shared" si="48"/>
      </c>
      <c r="U49" s="53">
        <f ca="1" t="shared" si="49"/>
      </c>
      <c r="V49" s="53">
        <f ca="1" t="shared" si="50"/>
      </c>
      <c r="W49" s="33">
        <f ca="1" t="shared" si="26"/>
      </c>
      <c r="X49" s="33">
        <f ca="1" t="shared" si="27"/>
      </c>
      <c r="Y49" s="33">
        <f ca="1" t="shared" si="28"/>
      </c>
      <c r="Z49" s="33">
        <f ca="1" t="shared" si="29"/>
      </c>
      <c r="AA49" s="33">
        <f ca="1" t="shared" si="30"/>
      </c>
      <c r="AB49" s="33">
        <f ca="1" t="shared" si="31"/>
      </c>
      <c r="AC49" s="33">
        <f ca="1" t="shared" si="32"/>
      </c>
      <c r="AD49" s="52">
        <f ca="1" t="shared" si="33"/>
      </c>
      <c r="AE49" s="33">
        <f ca="1" t="shared" si="34"/>
      </c>
    </row>
    <row r="50" spans="1:14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26" ht="23.25">
      <c r="A52" s="1" t="s">
        <v>43</v>
      </c>
      <c r="B52" s="2" t="s">
        <v>23</v>
      </c>
      <c r="C52" s="2" t="s">
        <v>16</v>
      </c>
      <c r="D52" s="2"/>
      <c r="E52" s="2"/>
      <c r="F52" s="2" t="s">
        <v>58</v>
      </c>
      <c r="G52" s="48"/>
      <c r="H52" s="48"/>
      <c r="I52" s="2"/>
      <c r="J52" s="2"/>
      <c r="K52" s="48"/>
      <c r="L52" s="48"/>
      <c r="M52" s="48"/>
      <c r="N52" s="48"/>
      <c r="U52" s="1" t="s">
        <v>43</v>
      </c>
      <c r="V52" s="2" t="s">
        <v>23</v>
      </c>
      <c r="W52" s="2" t="s">
        <v>16</v>
      </c>
      <c r="X52" s="2"/>
      <c r="Y52" s="2"/>
      <c r="Z52" s="2" t="str">
        <f>F52</f>
        <v>A</v>
      </c>
    </row>
    <row r="53" spans="1:14" ht="15.75" thickBo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13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92"/>
    </row>
    <row r="56" spans="1:31" ht="15.75">
      <c r="A56" s="53" t="s">
        <v>122</v>
      </c>
      <c r="B56" s="53" t="s">
        <v>102</v>
      </c>
      <c r="C56" s="77">
        <v>6</v>
      </c>
      <c r="D56" s="33">
        <f>IF(OR(A56="",C56=""),"",RANK(C56,$C$56:$C$74,0)+(COUNT($C$56:$C$74)+1-RANK(C56,$C$56:$C$74,0)-RANK(C56,$C$56:$C$74,1))/2)</f>
        <v>6</v>
      </c>
      <c r="E56" s="77">
        <v>2</v>
      </c>
      <c r="F56" s="33">
        <f>IF(OR(A56="",E56=""),"",RANK(E56,$E$56:$E$74,0)+(COUNT($E$56:$E$74)+1-RANK(E56,$E$56:$E$74,0)-RANK(E56,$E$56:$E$74,1))/2)</f>
        <v>10.5</v>
      </c>
      <c r="G56" s="77">
        <v>1</v>
      </c>
      <c r="H56" s="33">
        <f>IF(OR(A56="",G56=""),"",RANK(G56,$G$56:$G$74,0)+(COUNT($G$56:$G$74)+1-RANK(G56,$G$56:$G$74,0)-RANK(G56,$G$56:$G$74,1))/2)</f>
        <v>9.5</v>
      </c>
      <c r="I56" s="33">
        <f>C56</f>
        <v>6</v>
      </c>
      <c r="J56" s="33">
        <f>E56</f>
        <v>2</v>
      </c>
      <c r="K56" s="33">
        <f>G56</f>
        <v>1</v>
      </c>
      <c r="L56" s="33">
        <f>IF(A56=0,"",SUM(C56,E56,G56))</f>
        <v>9</v>
      </c>
      <c r="M56" s="52">
        <f>SUM(D56,F56,H56,IF(L56="",200,-L56/10^3),-LARGE(I56:K56,1)/10^6,-LARGE(I56:K56,2)/10^9,-LARGE(I56:K56,3)/10^12)</f>
        <v>25.990993997999002</v>
      </c>
      <c r="N56" s="33">
        <f>IF(L56="","",RANK(M56,$M$56:$M$74,1)+(COUNT($M$56:$M$74)+1-RANK(M56,$M$56:$M$74,0)-RANK(M56,$M$56:$M$74,1))/2)</f>
        <v>10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10.055</v>
      </c>
      <c r="S56" s="48">
        <f>IF(R56="","",RANK(R56,R$56:R$74,1))</f>
        <v>10</v>
      </c>
      <c r="T56" s="48">
        <f>IF(S56="","",INDEX(Q$56:Q$74,MATCH(ROW(P1),S$56:S$74,0)))</f>
        <v>62</v>
      </c>
      <c r="U56" s="53" t="str">
        <f ca="1">IF($T56="","",OFFSET(A$1,$T56,))</f>
        <v>ROJO DIAZ Julien</v>
      </c>
      <c r="V56" s="53" t="str">
        <f ca="1">IF($T56="","",OFFSET(B$1,$T56,))</f>
        <v>NO KILL 33</v>
      </c>
      <c r="W56" s="77">
        <f aca="true" ca="1" t="shared" si="51" ref="W56:W74">IF($T56="","",OFFSET(C$1,$T56,))</f>
        <v>13</v>
      </c>
      <c r="X56" s="33">
        <f aca="true" ca="1" t="shared" si="52" ref="X56:X74">IF($T56="","",OFFSET(D$1,$T56,))</f>
        <v>1</v>
      </c>
      <c r="Y56" s="77">
        <f aca="true" ca="1" t="shared" si="53" ref="Y56:Y74">IF($T56="","",OFFSET(E$1,$T56,))</f>
        <v>4</v>
      </c>
      <c r="Z56" s="33">
        <f aca="true" ca="1" t="shared" si="54" ref="Z56:Z74">IF($T56="","",OFFSET(F$1,$T56,))</f>
        <v>5</v>
      </c>
      <c r="AA56" s="77">
        <f aca="true" ca="1" t="shared" si="55" ref="AA56:AA74">IF($T56="","",OFFSET(G$1,$T56,))</f>
        <v>3</v>
      </c>
      <c r="AB56" s="33">
        <f aca="true" ca="1" t="shared" si="56" ref="AB56:AB74">IF($T56="","",OFFSET(H$1,$T56,))</f>
        <v>4.5</v>
      </c>
      <c r="AC56" s="33">
        <f aca="true" ca="1" t="shared" si="57" ref="AC56:AC74">IF($T56="","",OFFSET(L$1,$T56,))</f>
        <v>20</v>
      </c>
      <c r="AD56" s="52">
        <f aca="true" ca="1" t="shared" si="58" ref="AD56:AD74">IF($T56="","",OFFSET(M$1,$T56,))</f>
        <v>10.479986995997</v>
      </c>
      <c r="AE56" s="33">
        <f aca="true" ca="1" t="shared" si="59" ref="AE56:AE74">IF($T56="","",OFFSET(N$1,$T56,))</f>
        <v>1</v>
      </c>
    </row>
    <row r="57" spans="1:31" ht="15.75" customHeight="1">
      <c r="A57" s="53" t="s">
        <v>11</v>
      </c>
      <c r="B57" s="53" t="s">
        <v>94</v>
      </c>
      <c r="C57" s="77">
        <v>9</v>
      </c>
      <c r="D57" s="33">
        <f aca="true" t="shared" si="60" ref="D57:D74">IF(OR(A57="",C57=""),"",RANK(C57,$C$56:$C$74,0)+(COUNT($C$56:$C$74)+1-RANK(C57,$C$56:$C$74,0)-RANK(C57,$C$56:$C$74,1))/2)</f>
        <v>3</v>
      </c>
      <c r="E57" s="77">
        <v>3</v>
      </c>
      <c r="F57" s="33">
        <f aca="true" t="shared" si="61" ref="F57:F74">IF(OR(A57="",E57=""),"",RANK(E57,$E$56:$E$74,0)+(COUNT($E$56:$E$74)+1-RANK(E57,$E$56:$E$74,0)-RANK(E57,$E$56:$E$74,1))/2)</f>
        <v>7.5</v>
      </c>
      <c r="G57" s="77">
        <v>5</v>
      </c>
      <c r="H57" s="33">
        <f aca="true" t="shared" si="62" ref="H57:H74">IF(OR(A57="",G57=""),"",RANK(G57,$G$56:$G$74,0)+(COUNT($G$56:$G$74)+1-RANK(G57,$G$56:$G$74,0)-RANK(G57,$G$56:$G$74,1))/2)</f>
        <v>2</v>
      </c>
      <c r="I57" s="33">
        <f aca="true" t="shared" si="63" ref="I57:I74">C57</f>
        <v>9</v>
      </c>
      <c r="J57" s="33">
        <f aca="true" t="shared" si="64" ref="J57:J74">E57</f>
        <v>3</v>
      </c>
      <c r="K57" s="33">
        <f aca="true" t="shared" si="65" ref="K57:K74">G57</f>
        <v>5</v>
      </c>
      <c r="L57" s="33">
        <f aca="true" t="shared" si="66" ref="L57:L74">IF(A57=0,"",SUM(C57,E57,G57))</f>
        <v>17</v>
      </c>
      <c r="M57" s="52">
        <f aca="true" t="shared" si="67" ref="M57:M74">SUM(D57,F57,H57,IF(L57="",200,-L57/10^3),-LARGE(I57:K57,1)/10^6,-LARGE(I57:K57,2)/10^9,-LARGE(I57:K57,3)/10^12)</f>
        <v>12.482990994997</v>
      </c>
      <c r="N57" s="33">
        <f aca="true" t="shared" si="68" ref="N57:N74">IF(L57="","",RANK(M57,$M$56:$M$74,1)+(COUNT($M$56:$M$74)+1-RANK(M57,$M$56:$M$74,0)-RANK(M57,$M$56:$M$74,1))/2)</f>
        <v>3</v>
      </c>
      <c r="P57" s="48">
        <f aca="true" t="shared" si="69" ref="P57:P74">IF((A57&lt;&gt;""),ROW(A57))</f>
        <v>57</v>
      </c>
      <c r="Q57" s="48">
        <f aca="true" t="shared" si="70" ref="Q57:Q74">IF(Q$55&gt;=ROW(P2),SMALL(P$56:P$74,ROW(P2))-1,"")</f>
        <v>56</v>
      </c>
      <c r="R57" s="48">
        <f aca="true" ca="1" t="shared" si="71" ref="R57:R74">IF($Q57="","",OFFSET(N$1,Q57,)+(Q57/1000))</f>
        <v>3.056</v>
      </c>
      <c r="S57" s="48">
        <f aca="true" t="shared" si="72" ref="S57:S74">IF(R57="","",RANK(R57,R$56:R$74,1))</f>
        <v>3</v>
      </c>
      <c r="T57" s="48">
        <f aca="true" t="shared" si="73" ref="T57:T74">IF(S57="","",INDEX(Q$56:Q$74,MATCH(ROW(P2),S$56:S$74,0)))</f>
        <v>63</v>
      </c>
      <c r="U57" s="53" t="str">
        <f aca="true" ca="1" t="shared" si="74" ref="U57:U74">IF($T57="","",OFFSET(A$1,$T57,))</f>
        <v>COULON Jérome</v>
      </c>
      <c r="V57" s="53" t="str">
        <f aca="true" ca="1" t="shared" si="75" ref="V57:V74">IF($T57="","",OFFSET(B$1,$T57,))</f>
        <v>SALMO GARONNE</v>
      </c>
      <c r="W57" s="77">
        <f ca="1" t="shared" si="51"/>
        <v>10</v>
      </c>
      <c r="X57" s="33">
        <f ca="1" t="shared" si="52"/>
        <v>2</v>
      </c>
      <c r="Y57" s="77">
        <f ca="1" t="shared" si="53"/>
        <v>5</v>
      </c>
      <c r="Z57" s="33">
        <f ca="1" t="shared" si="54"/>
        <v>3</v>
      </c>
      <c r="AA57" s="77">
        <f ca="1" t="shared" si="55"/>
        <v>2</v>
      </c>
      <c r="AB57" s="33">
        <f ca="1" t="shared" si="56"/>
        <v>7</v>
      </c>
      <c r="AC57" s="33">
        <f ca="1" t="shared" si="57"/>
        <v>17</v>
      </c>
      <c r="AD57" s="52">
        <f ca="1" t="shared" si="58"/>
        <v>11.982989994998</v>
      </c>
      <c r="AE57" s="33">
        <f ca="1" t="shared" si="59"/>
        <v>2</v>
      </c>
    </row>
    <row r="58" spans="1:31" ht="15.75">
      <c r="A58" s="54" t="s">
        <v>106</v>
      </c>
      <c r="B58" s="53" t="s">
        <v>96</v>
      </c>
      <c r="C58" s="77">
        <v>4</v>
      </c>
      <c r="D58" s="33">
        <f t="shared" si="60"/>
        <v>11.5</v>
      </c>
      <c r="E58" s="77">
        <v>7</v>
      </c>
      <c r="F58" s="33">
        <f t="shared" si="61"/>
        <v>1</v>
      </c>
      <c r="G58" s="77">
        <v>2</v>
      </c>
      <c r="H58" s="33">
        <f t="shared" si="62"/>
        <v>7</v>
      </c>
      <c r="I58" s="33">
        <f t="shared" si="63"/>
        <v>4</v>
      </c>
      <c r="J58" s="33">
        <f t="shared" si="64"/>
        <v>7</v>
      </c>
      <c r="K58" s="33">
        <f t="shared" si="65"/>
        <v>2</v>
      </c>
      <c r="L58" s="33">
        <f t="shared" si="66"/>
        <v>13</v>
      </c>
      <c r="M58" s="52">
        <f t="shared" si="67"/>
        <v>19.486992995997998</v>
      </c>
      <c r="N58" s="33">
        <f t="shared" si="68"/>
        <v>8</v>
      </c>
      <c r="P58" s="48">
        <f t="shared" si="69"/>
        <v>58</v>
      </c>
      <c r="Q58" s="48">
        <f t="shared" si="70"/>
        <v>57</v>
      </c>
      <c r="R58" s="48">
        <f ca="1" t="shared" si="71"/>
        <v>8.057</v>
      </c>
      <c r="S58" s="48">
        <f t="shared" si="72"/>
        <v>8</v>
      </c>
      <c r="T58" s="48">
        <f t="shared" si="73"/>
        <v>56</v>
      </c>
      <c r="U58" s="53" t="str">
        <f ca="1" t="shared" si="74"/>
        <v>FARCY Pascal</v>
      </c>
      <c r="V58" s="53" t="str">
        <f ca="1" t="shared" si="75"/>
        <v>SALMO GARONNE</v>
      </c>
      <c r="W58" s="77">
        <f ca="1" t="shared" si="51"/>
        <v>9</v>
      </c>
      <c r="X58" s="33">
        <f ca="1" t="shared" si="52"/>
        <v>3</v>
      </c>
      <c r="Y58" s="77">
        <f ca="1" t="shared" si="53"/>
        <v>3</v>
      </c>
      <c r="Z58" s="33">
        <f ca="1" t="shared" si="54"/>
        <v>7.5</v>
      </c>
      <c r="AA58" s="77">
        <f ca="1" t="shared" si="55"/>
        <v>5</v>
      </c>
      <c r="AB58" s="33">
        <f ca="1" t="shared" si="56"/>
        <v>2</v>
      </c>
      <c r="AC58" s="33">
        <f ca="1" t="shared" si="57"/>
        <v>17</v>
      </c>
      <c r="AD58" s="52">
        <f ca="1" t="shared" si="58"/>
        <v>12.482990994997</v>
      </c>
      <c r="AE58" s="33">
        <f ca="1" t="shared" si="59"/>
        <v>3</v>
      </c>
    </row>
    <row r="59" spans="1:31" ht="15.75">
      <c r="A59" s="53" t="s">
        <v>45</v>
      </c>
      <c r="B59" s="53" t="s">
        <v>89</v>
      </c>
      <c r="C59" s="77">
        <v>6</v>
      </c>
      <c r="D59" s="33">
        <f t="shared" si="60"/>
        <v>6</v>
      </c>
      <c r="E59" s="77">
        <v>4</v>
      </c>
      <c r="F59" s="33">
        <f t="shared" si="61"/>
        <v>5</v>
      </c>
      <c r="G59" s="77">
        <v>4</v>
      </c>
      <c r="H59" s="33">
        <f t="shared" si="62"/>
        <v>3</v>
      </c>
      <c r="I59" s="33">
        <f t="shared" si="63"/>
        <v>6</v>
      </c>
      <c r="J59" s="33">
        <f t="shared" si="64"/>
        <v>4</v>
      </c>
      <c r="K59" s="33">
        <f t="shared" si="65"/>
        <v>4</v>
      </c>
      <c r="L59" s="33">
        <f t="shared" si="66"/>
        <v>14</v>
      </c>
      <c r="M59" s="52">
        <f t="shared" si="67"/>
        <v>13.985993995996</v>
      </c>
      <c r="N59" s="33">
        <f t="shared" si="68"/>
        <v>4</v>
      </c>
      <c r="P59" s="48">
        <f t="shared" si="69"/>
        <v>59</v>
      </c>
      <c r="Q59" s="48">
        <f t="shared" si="70"/>
        <v>58</v>
      </c>
      <c r="R59" s="48">
        <f ca="1" t="shared" si="71"/>
        <v>4.058</v>
      </c>
      <c r="S59" s="48">
        <f t="shared" si="72"/>
        <v>4</v>
      </c>
      <c r="T59" s="48">
        <f t="shared" si="73"/>
        <v>58</v>
      </c>
      <c r="U59" s="53" t="str">
        <f ca="1" t="shared" si="74"/>
        <v>TOME Angel</v>
      </c>
      <c r="V59" s="53" t="str">
        <f ca="1" t="shared" si="75"/>
        <v>NO KILL 09</v>
      </c>
      <c r="W59" s="77">
        <f ca="1" t="shared" si="51"/>
        <v>6</v>
      </c>
      <c r="X59" s="33">
        <f ca="1" t="shared" si="52"/>
        <v>6</v>
      </c>
      <c r="Y59" s="77">
        <f ca="1" t="shared" si="53"/>
        <v>4</v>
      </c>
      <c r="Z59" s="33">
        <f ca="1" t="shared" si="54"/>
        <v>5</v>
      </c>
      <c r="AA59" s="77">
        <f ca="1" t="shared" si="55"/>
        <v>4</v>
      </c>
      <c r="AB59" s="33">
        <f ca="1" t="shared" si="56"/>
        <v>3</v>
      </c>
      <c r="AC59" s="33">
        <f ca="1" t="shared" si="57"/>
        <v>14</v>
      </c>
      <c r="AD59" s="52">
        <f ca="1" t="shared" si="58"/>
        <v>13.985993995996</v>
      </c>
      <c r="AE59" s="33">
        <f ca="1" t="shared" si="59"/>
        <v>4</v>
      </c>
    </row>
    <row r="60" spans="1:31" ht="15.75">
      <c r="A60" s="53" t="s">
        <v>105</v>
      </c>
      <c r="B60" s="53" t="s">
        <v>102</v>
      </c>
      <c r="C60" s="77">
        <v>4</v>
      </c>
      <c r="D60" s="33">
        <f t="shared" si="60"/>
        <v>11.5</v>
      </c>
      <c r="E60" s="77">
        <v>0</v>
      </c>
      <c r="F60" s="33">
        <f t="shared" si="61"/>
        <v>13</v>
      </c>
      <c r="G60" s="77">
        <v>0</v>
      </c>
      <c r="H60" s="33">
        <f t="shared" si="62"/>
        <v>12</v>
      </c>
      <c r="I60" s="33">
        <f t="shared" si="63"/>
        <v>4</v>
      </c>
      <c r="J60" s="33">
        <f t="shared" si="64"/>
        <v>0</v>
      </c>
      <c r="K60" s="33">
        <f t="shared" si="65"/>
        <v>0</v>
      </c>
      <c r="L60" s="33">
        <f t="shared" si="66"/>
        <v>4</v>
      </c>
      <c r="M60" s="52">
        <f t="shared" si="67"/>
        <v>36.495996000000005</v>
      </c>
      <c r="N60" s="33">
        <f t="shared" si="68"/>
        <v>13</v>
      </c>
      <c r="P60" s="48">
        <f t="shared" si="69"/>
        <v>60</v>
      </c>
      <c r="Q60" s="48">
        <f t="shared" si="70"/>
        <v>59</v>
      </c>
      <c r="R60" s="48">
        <f ca="1" t="shared" si="71"/>
        <v>13.059</v>
      </c>
      <c r="S60" s="48">
        <f t="shared" si="72"/>
        <v>13</v>
      </c>
      <c r="T60" s="48">
        <f t="shared" si="73"/>
        <v>61</v>
      </c>
      <c r="U60" s="53" t="str">
        <f ca="1" t="shared" si="74"/>
        <v>ROCHES Cédric</v>
      </c>
      <c r="V60" s="53" t="str">
        <f ca="1" t="shared" si="75"/>
        <v>PSM ARTICO</v>
      </c>
      <c r="W60" s="77">
        <f ca="1" t="shared" si="51"/>
        <v>7</v>
      </c>
      <c r="X60" s="33">
        <f ca="1" t="shared" si="52"/>
        <v>4</v>
      </c>
      <c r="Y60" s="77">
        <f ca="1" t="shared" si="53"/>
        <v>2</v>
      </c>
      <c r="Z60" s="33">
        <f ca="1" t="shared" si="54"/>
        <v>10.5</v>
      </c>
      <c r="AA60" s="77">
        <f ca="1" t="shared" si="55"/>
        <v>10</v>
      </c>
      <c r="AB60" s="33">
        <f ca="1" t="shared" si="56"/>
        <v>1</v>
      </c>
      <c r="AC60" s="33">
        <f ca="1" t="shared" si="57"/>
        <v>19</v>
      </c>
      <c r="AD60" s="52">
        <f ca="1" t="shared" si="58"/>
        <v>15.480989992998</v>
      </c>
      <c r="AE60" s="33">
        <f ca="1" t="shared" si="59"/>
        <v>5</v>
      </c>
    </row>
    <row r="61" spans="1:31" ht="15.75">
      <c r="A61" s="53" t="s">
        <v>8</v>
      </c>
      <c r="B61" s="53" t="s">
        <v>47</v>
      </c>
      <c r="C61" s="77">
        <v>5</v>
      </c>
      <c r="D61" s="33">
        <f t="shared" si="60"/>
        <v>9</v>
      </c>
      <c r="E61" s="77">
        <v>2</v>
      </c>
      <c r="F61" s="33">
        <f t="shared" si="61"/>
        <v>10.5</v>
      </c>
      <c r="G61" s="77">
        <v>0</v>
      </c>
      <c r="H61" s="33">
        <f t="shared" si="62"/>
        <v>12</v>
      </c>
      <c r="I61" s="33">
        <f t="shared" si="63"/>
        <v>5</v>
      </c>
      <c r="J61" s="33">
        <f t="shared" si="64"/>
        <v>2</v>
      </c>
      <c r="K61" s="33">
        <f t="shared" si="65"/>
        <v>0</v>
      </c>
      <c r="L61" s="33">
        <f t="shared" si="66"/>
        <v>7</v>
      </c>
      <c r="M61" s="52">
        <f t="shared" si="67"/>
        <v>31.492994997999997</v>
      </c>
      <c r="N61" s="33">
        <f t="shared" si="68"/>
        <v>11</v>
      </c>
      <c r="P61" s="48">
        <f t="shared" si="69"/>
        <v>61</v>
      </c>
      <c r="Q61" s="48">
        <f t="shared" si="70"/>
        <v>60</v>
      </c>
      <c r="R61" s="48">
        <f ca="1" t="shared" si="71"/>
        <v>11.06</v>
      </c>
      <c r="S61" s="48">
        <f t="shared" si="72"/>
        <v>11</v>
      </c>
      <c r="T61" s="48">
        <f t="shared" si="73"/>
        <v>65</v>
      </c>
      <c r="U61" s="54" t="str">
        <f ca="1" t="shared" si="74"/>
        <v>CALVAYRAC Didier</v>
      </c>
      <c r="V61" s="53" t="str">
        <f ca="1" t="shared" si="75"/>
        <v>SALMO TOC</v>
      </c>
      <c r="W61" s="77">
        <f ca="1" t="shared" si="51"/>
        <v>5</v>
      </c>
      <c r="X61" s="33">
        <f ca="1" t="shared" si="52"/>
        <v>9</v>
      </c>
      <c r="Y61" s="77">
        <f ca="1" t="shared" si="53"/>
        <v>6</v>
      </c>
      <c r="Z61" s="33">
        <f ca="1" t="shared" si="54"/>
        <v>2</v>
      </c>
      <c r="AA61" s="77">
        <f ca="1" t="shared" si="55"/>
        <v>2</v>
      </c>
      <c r="AB61" s="33">
        <f ca="1" t="shared" si="56"/>
        <v>7</v>
      </c>
      <c r="AC61" s="33">
        <f ca="1" t="shared" si="57"/>
        <v>13</v>
      </c>
      <c r="AD61" s="52">
        <f ca="1" t="shared" si="58"/>
        <v>17.986993994998</v>
      </c>
      <c r="AE61" s="33">
        <f ca="1" t="shared" si="59"/>
        <v>6</v>
      </c>
    </row>
    <row r="62" spans="1:31" ht="15" customHeight="1">
      <c r="A62" s="53" t="s">
        <v>119</v>
      </c>
      <c r="B62" s="53" t="s">
        <v>101</v>
      </c>
      <c r="C62" s="77">
        <v>7</v>
      </c>
      <c r="D62" s="33">
        <f t="shared" si="60"/>
        <v>4</v>
      </c>
      <c r="E62" s="77">
        <v>2</v>
      </c>
      <c r="F62" s="33">
        <f t="shared" si="61"/>
        <v>10.5</v>
      </c>
      <c r="G62" s="77">
        <v>10</v>
      </c>
      <c r="H62" s="33">
        <f t="shared" si="62"/>
        <v>1</v>
      </c>
      <c r="I62" s="33">
        <f t="shared" si="63"/>
        <v>7</v>
      </c>
      <c r="J62" s="33">
        <f t="shared" si="64"/>
        <v>2</v>
      </c>
      <c r="K62" s="33">
        <f t="shared" si="65"/>
        <v>10</v>
      </c>
      <c r="L62" s="33">
        <f t="shared" si="66"/>
        <v>19</v>
      </c>
      <c r="M62" s="52">
        <f t="shared" si="67"/>
        <v>15.480989992998</v>
      </c>
      <c r="N62" s="33">
        <f t="shared" si="68"/>
        <v>5</v>
      </c>
      <c r="P62" s="48">
        <f t="shared" si="69"/>
        <v>62</v>
      </c>
      <c r="Q62" s="48">
        <f t="shared" si="70"/>
        <v>61</v>
      </c>
      <c r="R62" s="48">
        <f ca="1" t="shared" si="71"/>
        <v>5.061</v>
      </c>
      <c r="S62" s="48">
        <f t="shared" si="72"/>
        <v>5</v>
      </c>
      <c r="T62" s="48">
        <f t="shared" si="73"/>
        <v>66</v>
      </c>
      <c r="U62" s="53" t="str">
        <f ca="1" t="shared" si="74"/>
        <v>GUNTHER Patrice</v>
      </c>
      <c r="V62" s="53" t="str">
        <f ca="1" t="shared" si="75"/>
        <v>TRUITE PASSION</v>
      </c>
      <c r="W62" s="77">
        <f ca="1" t="shared" si="51"/>
        <v>6</v>
      </c>
      <c r="X62" s="33">
        <f ca="1" t="shared" si="52"/>
        <v>6</v>
      </c>
      <c r="Y62" s="77">
        <f ca="1" t="shared" si="53"/>
        <v>3</v>
      </c>
      <c r="Z62" s="33">
        <f ca="1" t="shared" si="54"/>
        <v>7.5</v>
      </c>
      <c r="AA62" s="77">
        <f ca="1" t="shared" si="55"/>
        <v>3</v>
      </c>
      <c r="AB62" s="33">
        <f ca="1" t="shared" si="56"/>
        <v>4.5</v>
      </c>
      <c r="AC62" s="33">
        <f ca="1" t="shared" si="57"/>
        <v>12</v>
      </c>
      <c r="AD62" s="52">
        <f ca="1" t="shared" si="58"/>
        <v>17.987993996997</v>
      </c>
      <c r="AE62" s="33">
        <f ca="1" t="shared" si="59"/>
        <v>7</v>
      </c>
    </row>
    <row r="63" spans="1:31" ht="15.75">
      <c r="A63" s="53" t="s">
        <v>107</v>
      </c>
      <c r="B63" s="53" t="s">
        <v>100</v>
      </c>
      <c r="C63" s="77">
        <v>13</v>
      </c>
      <c r="D63" s="33">
        <f t="shared" si="60"/>
        <v>1</v>
      </c>
      <c r="E63" s="77">
        <v>4</v>
      </c>
      <c r="F63" s="33">
        <f t="shared" si="61"/>
        <v>5</v>
      </c>
      <c r="G63" s="77">
        <v>3</v>
      </c>
      <c r="H63" s="33">
        <f t="shared" si="62"/>
        <v>4.5</v>
      </c>
      <c r="I63" s="33">
        <f t="shared" si="63"/>
        <v>13</v>
      </c>
      <c r="J63" s="33">
        <f t="shared" si="64"/>
        <v>4</v>
      </c>
      <c r="K63" s="33">
        <f t="shared" si="65"/>
        <v>3</v>
      </c>
      <c r="L63" s="33">
        <f t="shared" si="66"/>
        <v>20</v>
      </c>
      <c r="M63" s="52">
        <f t="shared" si="67"/>
        <v>10.479986995997</v>
      </c>
      <c r="N63" s="33">
        <f t="shared" si="68"/>
        <v>1</v>
      </c>
      <c r="P63" s="48">
        <f t="shared" si="69"/>
        <v>63</v>
      </c>
      <c r="Q63" s="48">
        <f t="shared" si="70"/>
        <v>62</v>
      </c>
      <c r="R63" s="48">
        <f ca="1" t="shared" si="71"/>
        <v>1.062</v>
      </c>
      <c r="S63" s="48">
        <f t="shared" si="72"/>
        <v>1</v>
      </c>
      <c r="T63" s="48">
        <f t="shared" si="73"/>
        <v>57</v>
      </c>
      <c r="U63" s="53" t="str">
        <f ca="1" t="shared" si="74"/>
        <v>ODET Alain</v>
      </c>
      <c r="V63" s="53" t="str">
        <f ca="1" t="shared" si="75"/>
        <v>TRUITE PASSION</v>
      </c>
      <c r="W63" s="77">
        <f ca="1" t="shared" si="51"/>
        <v>4</v>
      </c>
      <c r="X63" s="33">
        <f ca="1" t="shared" si="52"/>
        <v>11.5</v>
      </c>
      <c r="Y63" s="77">
        <f ca="1" t="shared" si="53"/>
        <v>7</v>
      </c>
      <c r="Z63" s="33">
        <f ca="1" t="shared" si="54"/>
        <v>1</v>
      </c>
      <c r="AA63" s="77">
        <f ca="1" t="shared" si="55"/>
        <v>2</v>
      </c>
      <c r="AB63" s="33">
        <f ca="1" t="shared" si="56"/>
        <v>7</v>
      </c>
      <c r="AC63" s="33">
        <f ca="1" t="shared" si="57"/>
        <v>13</v>
      </c>
      <c r="AD63" s="52">
        <f ca="1" t="shared" si="58"/>
        <v>19.486992995997998</v>
      </c>
      <c r="AE63" s="33">
        <f ca="1" t="shared" si="59"/>
        <v>8</v>
      </c>
    </row>
    <row r="64" spans="1:31" ht="15.75">
      <c r="A64" s="53" t="s">
        <v>110</v>
      </c>
      <c r="B64" s="53" t="s">
        <v>94</v>
      </c>
      <c r="C64" s="77">
        <v>10</v>
      </c>
      <c r="D64" s="33">
        <f t="shared" si="60"/>
        <v>2</v>
      </c>
      <c r="E64" s="77">
        <v>5</v>
      </c>
      <c r="F64" s="33">
        <f t="shared" si="61"/>
        <v>3</v>
      </c>
      <c r="G64" s="77">
        <v>2</v>
      </c>
      <c r="H64" s="33">
        <f t="shared" si="62"/>
        <v>7</v>
      </c>
      <c r="I64" s="33">
        <f t="shared" si="63"/>
        <v>10</v>
      </c>
      <c r="J64" s="33">
        <f t="shared" si="64"/>
        <v>5</v>
      </c>
      <c r="K64" s="33">
        <f t="shared" si="65"/>
        <v>2</v>
      </c>
      <c r="L64" s="33">
        <f t="shared" si="66"/>
        <v>17</v>
      </c>
      <c r="M64" s="52">
        <f t="shared" si="67"/>
        <v>11.982989994998</v>
      </c>
      <c r="N64" s="33">
        <f t="shared" si="68"/>
        <v>2</v>
      </c>
      <c r="P64" s="48">
        <f t="shared" si="69"/>
        <v>64</v>
      </c>
      <c r="Q64" s="48">
        <f t="shared" si="70"/>
        <v>63</v>
      </c>
      <c r="R64" s="48">
        <f ca="1" t="shared" si="71"/>
        <v>2.063</v>
      </c>
      <c r="S64" s="48">
        <f t="shared" si="72"/>
        <v>2</v>
      </c>
      <c r="T64" s="48">
        <f t="shared" si="73"/>
        <v>64</v>
      </c>
      <c r="U64" s="54" t="str">
        <f ca="1" t="shared" si="74"/>
        <v>LUMBRERAS Norbert</v>
      </c>
      <c r="V64" s="53" t="str">
        <f ca="1" t="shared" si="75"/>
        <v>NO KILL 09</v>
      </c>
      <c r="W64" s="77">
        <f ca="1" t="shared" si="51"/>
        <v>5</v>
      </c>
      <c r="X64" s="33">
        <f ca="1" t="shared" si="52"/>
        <v>9</v>
      </c>
      <c r="Y64" s="77">
        <f ca="1" t="shared" si="53"/>
        <v>4</v>
      </c>
      <c r="Z64" s="33">
        <f ca="1" t="shared" si="54"/>
        <v>5</v>
      </c>
      <c r="AA64" s="77">
        <f ca="1" t="shared" si="55"/>
        <v>1</v>
      </c>
      <c r="AB64" s="33">
        <f ca="1" t="shared" si="56"/>
        <v>9.5</v>
      </c>
      <c r="AC64" s="33">
        <f ca="1" t="shared" si="57"/>
        <v>10</v>
      </c>
      <c r="AD64" s="52">
        <f ca="1" t="shared" si="58"/>
        <v>23.489994995998998</v>
      </c>
      <c r="AE64" s="33">
        <f ca="1" t="shared" si="59"/>
        <v>9</v>
      </c>
    </row>
    <row r="65" spans="1:31" ht="15.75">
      <c r="A65" s="53" t="s">
        <v>14</v>
      </c>
      <c r="B65" s="53" t="s">
        <v>89</v>
      </c>
      <c r="C65" s="77">
        <v>5</v>
      </c>
      <c r="D65" s="33">
        <f t="shared" si="60"/>
        <v>9</v>
      </c>
      <c r="E65" s="77">
        <v>4</v>
      </c>
      <c r="F65" s="33">
        <f t="shared" si="61"/>
        <v>5</v>
      </c>
      <c r="G65" s="77">
        <v>1</v>
      </c>
      <c r="H65" s="33">
        <f t="shared" si="62"/>
        <v>9.5</v>
      </c>
      <c r="I65" s="33">
        <f t="shared" si="63"/>
        <v>5</v>
      </c>
      <c r="J65" s="33">
        <f t="shared" si="64"/>
        <v>4</v>
      </c>
      <c r="K65" s="33">
        <f t="shared" si="65"/>
        <v>1</v>
      </c>
      <c r="L65" s="33">
        <f t="shared" si="66"/>
        <v>10</v>
      </c>
      <c r="M65" s="52">
        <f t="shared" si="67"/>
        <v>23.489994995998998</v>
      </c>
      <c r="N65" s="33">
        <f t="shared" si="68"/>
        <v>9</v>
      </c>
      <c r="P65" s="48">
        <f t="shared" si="69"/>
        <v>65</v>
      </c>
      <c r="Q65" s="48">
        <f t="shared" si="70"/>
        <v>64</v>
      </c>
      <c r="R65" s="48">
        <f ca="1" t="shared" si="71"/>
        <v>9.064</v>
      </c>
      <c r="S65" s="48">
        <f t="shared" si="72"/>
        <v>9</v>
      </c>
      <c r="T65" s="48">
        <f t="shared" si="73"/>
        <v>55</v>
      </c>
      <c r="U65" s="53" t="str">
        <f ca="1" t="shared" si="74"/>
        <v>MENQUET Robert</v>
      </c>
      <c r="V65" s="53" t="str">
        <f ca="1" t="shared" si="75"/>
        <v>TRUITE TOC</v>
      </c>
      <c r="W65" s="77">
        <f ca="1" t="shared" si="51"/>
        <v>6</v>
      </c>
      <c r="X65" s="33">
        <f ca="1" t="shared" si="52"/>
        <v>6</v>
      </c>
      <c r="Y65" s="77">
        <f ca="1" t="shared" si="53"/>
        <v>2</v>
      </c>
      <c r="Z65" s="33">
        <f ca="1" t="shared" si="54"/>
        <v>10.5</v>
      </c>
      <c r="AA65" s="77">
        <f ca="1" t="shared" si="55"/>
        <v>1</v>
      </c>
      <c r="AB65" s="33">
        <f ca="1" t="shared" si="56"/>
        <v>9.5</v>
      </c>
      <c r="AC65" s="33">
        <f ca="1" t="shared" si="57"/>
        <v>9</v>
      </c>
      <c r="AD65" s="52">
        <f ca="1" t="shared" si="58"/>
        <v>25.990993997999002</v>
      </c>
      <c r="AE65" s="33">
        <f ca="1" t="shared" si="59"/>
        <v>10</v>
      </c>
    </row>
    <row r="66" spans="1:31" ht="15" customHeight="1">
      <c r="A66" s="53" t="s">
        <v>5</v>
      </c>
      <c r="B66" s="53" t="s">
        <v>91</v>
      </c>
      <c r="C66" s="77">
        <v>5</v>
      </c>
      <c r="D66" s="33">
        <f t="shared" si="60"/>
        <v>9</v>
      </c>
      <c r="E66" s="77">
        <v>6</v>
      </c>
      <c r="F66" s="33">
        <f t="shared" si="61"/>
        <v>2</v>
      </c>
      <c r="G66" s="77">
        <v>2</v>
      </c>
      <c r="H66" s="33">
        <f t="shared" si="62"/>
        <v>7</v>
      </c>
      <c r="I66" s="33">
        <f t="shared" si="63"/>
        <v>5</v>
      </c>
      <c r="J66" s="33">
        <f t="shared" si="64"/>
        <v>6</v>
      </c>
      <c r="K66" s="33">
        <f t="shared" si="65"/>
        <v>2</v>
      </c>
      <c r="L66" s="33">
        <f t="shared" si="66"/>
        <v>13</v>
      </c>
      <c r="M66" s="52">
        <f t="shared" si="67"/>
        <v>17.986993994998</v>
      </c>
      <c r="N66" s="33">
        <f t="shared" si="68"/>
        <v>6</v>
      </c>
      <c r="P66" s="48">
        <f t="shared" si="69"/>
        <v>66</v>
      </c>
      <c r="Q66" s="48">
        <f t="shared" si="70"/>
        <v>65</v>
      </c>
      <c r="R66" s="48">
        <f ca="1" t="shared" si="71"/>
        <v>6.065</v>
      </c>
      <c r="S66" s="48">
        <f t="shared" si="72"/>
        <v>6</v>
      </c>
      <c r="T66" s="48">
        <f t="shared" si="73"/>
        <v>60</v>
      </c>
      <c r="U66" s="54" t="str">
        <f ca="1" t="shared" si="74"/>
        <v>RIONDET Pascal</v>
      </c>
      <c r="V66" s="53" t="str">
        <f ca="1" t="shared" si="75"/>
        <v>APG38</v>
      </c>
      <c r="W66" s="77">
        <f ca="1" t="shared" si="51"/>
        <v>5</v>
      </c>
      <c r="X66" s="33">
        <f ca="1" t="shared" si="52"/>
        <v>9</v>
      </c>
      <c r="Y66" s="77">
        <f ca="1" t="shared" si="53"/>
        <v>2</v>
      </c>
      <c r="Z66" s="33">
        <f ca="1" t="shared" si="54"/>
        <v>10.5</v>
      </c>
      <c r="AA66" s="77">
        <f ca="1" t="shared" si="55"/>
        <v>0</v>
      </c>
      <c r="AB66" s="33">
        <f ca="1" t="shared" si="56"/>
        <v>12</v>
      </c>
      <c r="AC66" s="33">
        <f ca="1" t="shared" si="57"/>
        <v>7</v>
      </c>
      <c r="AD66" s="52">
        <f ca="1" t="shared" si="58"/>
        <v>31.492994997999997</v>
      </c>
      <c r="AE66" s="33">
        <f ca="1" t="shared" si="59"/>
        <v>11</v>
      </c>
    </row>
    <row r="67" spans="1:31" ht="15.75">
      <c r="A67" s="54" t="s">
        <v>116</v>
      </c>
      <c r="B67" s="53" t="s">
        <v>96</v>
      </c>
      <c r="C67" s="77">
        <v>6</v>
      </c>
      <c r="D67" s="33">
        <f t="shared" si="60"/>
        <v>6</v>
      </c>
      <c r="E67" s="77">
        <v>3</v>
      </c>
      <c r="F67" s="33">
        <f t="shared" si="61"/>
        <v>7.5</v>
      </c>
      <c r="G67" s="77">
        <v>3</v>
      </c>
      <c r="H67" s="33">
        <f t="shared" si="62"/>
        <v>4.5</v>
      </c>
      <c r="I67" s="33">
        <f t="shared" si="63"/>
        <v>6</v>
      </c>
      <c r="J67" s="33">
        <f t="shared" si="64"/>
        <v>3</v>
      </c>
      <c r="K67" s="33">
        <f t="shared" si="65"/>
        <v>3</v>
      </c>
      <c r="L67" s="33">
        <f t="shared" si="66"/>
        <v>12</v>
      </c>
      <c r="M67" s="52">
        <f t="shared" si="67"/>
        <v>17.987993996997</v>
      </c>
      <c r="N67" s="33">
        <f t="shared" si="68"/>
        <v>7</v>
      </c>
      <c r="P67" s="48">
        <f t="shared" si="69"/>
        <v>67</v>
      </c>
      <c r="Q67" s="48">
        <f t="shared" si="70"/>
        <v>66</v>
      </c>
      <c r="R67" s="48">
        <f ca="1" t="shared" si="71"/>
        <v>7.066</v>
      </c>
      <c r="S67" s="48">
        <f t="shared" si="72"/>
        <v>7</v>
      </c>
      <c r="T67" s="48">
        <f t="shared" si="73"/>
        <v>67</v>
      </c>
      <c r="U67" s="45" t="str">
        <f ca="1" t="shared" si="74"/>
        <v>GUERIN Jojo</v>
      </c>
      <c r="V67" s="53" t="str">
        <f ca="1" t="shared" si="75"/>
        <v>APG38</v>
      </c>
      <c r="W67" s="77">
        <f ca="1" t="shared" si="51"/>
        <v>1</v>
      </c>
      <c r="X67" s="33">
        <f ca="1" t="shared" si="52"/>
        <v>13</v>
      </c>
      <c r="Y67" s="77">
        <f ca="1" t="shared" si="53"/>
        <v>2</v>
      </c>
      <c r="Z67" s="33">
        <f ca="1" t="shared" si="54"/>
        <v>10.5</v>
      </c>
      <c r="AA67" s="77">
        <f ca="1" t="shared" si="55"/>
        <v>0</v>
      </c>
      <c r="AB67" s="33">
        <f ca="1" t="shared" si="56"/>
        <v>12</v>
      </c>
      <c r="AC67" s="33">
        <f ca="1" t="shared" si="57"/>
        <v>3</v>
      </c>
      <c r="AD67" s="52">
        <f ca="1" t="shared" si="58"/>
        <v>35.496997999</v>
      </c>
      <c r="AE67" s="33">
        <f ca="1" t="shared" si="59"/>
        <v>12</v>
      </c>
    </row>
    <row r="68" spans="1:31" ht="15.75">
      <c r="A68" s="54" t="s">
        <v>104</v>
      </c>
      <c r="B68" s="53" t="s">
        <v>47</v>
      </c>
      <c r="C68" s="77">
        <v>1</v>
      </c>
      <c r="D68" s="33">
        <f t="shared" si="60"/>
        <v>13</v>
      </c>
      <c r="E68" s="77">
        <v>2</v>
      </c>
      <c r="F68" s="33">
        <f t="shared" si="61"/>
        <v>10.5</v>
      </c>
      <c r="G68" s="77">
        <v>0</v>
      </c>
      <c r="H68" s="33">
        <f t="shared" si="62"/>
        <v>12</v>
      </c>
      <c r="I68" s="33">
        <f t="shared" si="63"/>
        <v>1</v>
      </c>
      <c r="J68" s="33">
        <f t="shared" si="64"/>
        <v>2</v>
      </c>
      <c r="K68" s="33">
        <f t="shared" si="65"/>
        <v>0</v>
      </c>
      <c r="L68" s="33">
        <f t="shared" si="66"/>
        <v>3</v>
      </c>
      <c r="M68" s="52">
        <f t="shared" si="67"/>
        <v>35.496997999</v>
      </c>
      <c r="N68" s="33">
        <f t="shared" si="68"/>
        <v>12</v>
      </c>
      <c r="P68" s="48">
        <f t="shared" si="69"/>
        <v>68</v>
      </c>
      <c r="Q68" s="48">
        <f t="shared" si="70"/>
        <v>67</v>
      </c>
      <c r="R68" s="48">
        <f ca="1" t="shared" si="71"/>
        <v>12.067</v>
      </c>
      <c r="S68" s="48">
        <f t="shared" si="72"/>
        <v>12</v>
      </c>
      <c r="T68" s="48">
        <f t="shared" si="73"/>
        <v>59</v>
      </c>
      <c r="U68" s="53" t="str">
        <f ca="1" t="shared" si="74"/>
        <v>AISSAOUI Farid</v>
      </c>
      <c r="V68" s="53" t="str">
        <f ca="1" t="shared" si="75"/>
        <v>TRUITE TOC</v>
      </c>
      <c r="W68" s="77">
        <f ca="1" t="shared" si="51"/>
        <v>4</v>
      </c>
      <c r="X68" s="33">
        <f ca="1" t="shared" si="52"/>
        <v>11.5</v>
      </c>
      <c r="Y68" s="77">
        <f ca="1" t="shared" si="53"/>
        <v>0</v>
      </c>
      <c r="Z68" s="33">
        <f ca="1" t="shared" si="54"/>
        <v>13</v>
      </c>
      <c r="AA68" s="77">
        <f ca="1" t="shared" si="55"/>
        <v>0</v>
      </c>
      <c r="AB68" s="33">
        <f ca="1" t="shared" si="56"/>
        <v>12</v>
      </c>
      <c r="AC68" s="33">
        <f ca="1" t="shared" si="57"/>
        <v>4</v>
      </c>
      <c r="AD68" s="52">
        <f ca="1" t="shared" si="58"/>
        <v>36.495996000000005</v>
      </c>
      <c r="AE68" s="33">
        <f ca="1" t="shared" si="59"/>
        <v>13</v>
      </c>
    </row>
    <row r="69" spans="1:31" ht="15.75" customHeight="1">
      <c r="A69" s="33"/>
      <c r="B69" s="33"/>
      <c r="C69" s="33"/>
      <c r="D69" s="33">
        <f t="shared" si="60"/>
      </c>
      <c r="E69" s="33"/>
      <c r="F69" s="33">
        <f t="shared" si="61"/>
      </c>
      <c r="G69" s="33"/>
      <c r="H69" s="33">
        <f t="shared" si="62"/>
      </c>
      <c r="I69" s="33">
        <f t="shared" si="63"/>
        <v>0</v>
      </c>
      <c r="J69" s="33">
        <f t="shared" si="64"/>
        <v>0</v>
      </c>
      <c r="K69" s="33">
        <f t="shared" si="65"/>
        <v>0</v>
      </c>
      <c r="L69" s="33">
        <f t="shared" si="66"/>
      </c>
      <c r="M69" s="52">
        <f t="shared" si="67"/>
        <v>200</v>
      </c>
      <c r="N69" s="33">
        <f t="shared" si="68"/>
      </c>
      <c r="P69" s="48" t="b">
        <f t="shared" si="69"/>
        <v>0</v>
      </c>
      <c r="Q69" s="48">
        <f t="shared" si="70"/>
      </c>
      <c r="R69" s="48">
        <f ca="1" t="shared" si="71"/>
      </c>
      <c r="S69" s="48">
        <f t="shared" si="72"/>
      </c>
      <c r="T69" s="48">
        <f t="shared" si="73"/>
      </c>
      <c r="U69" s="53">
        <f ca="1" t="shared" si="74"/>
      </c>
      <c r="V69" s="53">
        <f ca="1" t="shared" si="75"/>
      </c>
      <c r="W69" s="77">
        <f ca="1" t="shared" si="51"/>
      </c>
      <c r="X69" s="33">
        <f ca="1" t="shared" si="52"/>
      </c>
      <c r="Y69" s="77">
        <f ca="1" t="shared" si="53"/>
      </c>
      <c r="Z69" s="33">
        <f ca="1" t="shared" si="54"/>
      </c>
      <c r="AA69" s="77">
        <f ca="1" t="shared" si="55"/>
      </c>
      <c r="AB69" s="33">
        <f ca="1" t="shared" si="56"/>
      </c>
      <c r="AC69" s="33">
        <f ca="1" t="shared" si="57"/>
      </c>
      <c r="AD69" s="52">
        <f ca="1" t="shared" si="58"/>
      </c>
      <c r="AE69" s="33">
        <f ca="1" t="shared" si="59"/>
      </c>
    </row>
    <row r="70" spans="1:31" ht="15.75">
      <c r="A70" s="33"/>
      <c r="B70" s="33"/>
      <c r="C70" s="33"/>
      <c r="D70" s="33">
        <f t="shared" si="60"/>
      </c>
      <c r="E70" s="33"/>
      <c r="F70" s="33">
        <f t="shared" si="61"/>
      </c>
      <c r="G70" s="33"/>
      <c r="H70" s="33">
        <f t="shared" si="62"/>
      </c>
      <c r="I70" s="33">
        <f t="shared" si="63"/>
        <v>0</v>
      </c>
      <c r="J70" s="33">
        <f t="shared" si="64"/>
        <v>0</v>
      </c>
      <c r="K70" s="33">
        <f t="shared" si="65"/>
        <v>0</v>
      </c>
      <c r="L70" s="33">
        <f t="shared" si="66"/>
      </c>
      <c r="M70" s="52">
        <f t="shared" si="67"/>
        <v>200</v>
      </c>
      <c r="N70" s="33">
        <f t="shared" si="68"/>
      </c>
      <c r="P70" s="48" t="b">
        <f t="shared" si="69"/>
        <v>0</v>
      </c>
      <c r="Q70" s="48">
        <f t="shared" si="70"/>
      </c>
      <c r="R70" s="48">
        <f ca="1" t="shared" si="71"/>
      </c>
      <c r="S70" s="48">
        <f t="shared" si="72"/>
      </c>
      <c r="T70" s="48">
        <f t="shared" si="73"/>
      </c>
      <c r="U70" s="53">
        <f ca="1" t="shared" si="74"/>
      </c>
      <c r="V70" s="53">
        <f ca="1" t="shared" si="75"/>
      </c>
      <c r="W70" s="33">
        <f ca="1" t="shared" si="51"/>
      </c>
      <c r="X70" s="33">
        <f ca="1" t="shared" si="52"/>
      </c>
      <c r="Y70" s="33">
        <f ca="1" t="shared" si="53"/>
      </c>
      <c r="Z70" s="33">
        <f ca="1" t="shared" si="54"/>
      </c>
      <c r="AA70" s="33">
        <f ca="1" t="shared" si="55"/>
      </c>
      <c r="AB70" s="33">
        <f ca="1" t="shared" si="56"/>
      </c>
      <c r="AC70" s="33">
        <f ca="1" t="shared" si="57"/>
      </c>
      <c r="AD70" s="52">
        <f ca="1" t="shared" si="58"/>
      </c>
      <c r="AE70" s="33">
        <f ca="1" t="shared" si="59"/>
      </c>
    </row>
    <row r="71" spans="1:31" ht="15.75">
      <c r="A71" s="33"/>
      <c r="B71" s="33"/>
      <c r="C71" s="33"/>
      <c r="D71" s="33">
        <f t="shared" si="60"/>
      </c>
      <c r="E71" s="33"/>
      <c r="F71" s="33">
        <f t="shared" si="61"/>
      </c>
      <c r="G71" s="33"/>
      <c r="H71" s="33">
        <f t="shared" si="62"/>
      </c>
      <c r="I71" s="33">
        <f t="shared" si="63"/>
        <v>0</v>
      </c>
      <c r="J71" s="33">
        <f t="shared" si="64"/>
        <v>0</v>
      </c>
      <c r="K71" s="33">
        <f t="shared" si="65"/>
        <v>0</v>
      </c>
      <c r="L71" s="33">
        <f t="shared" si="66"/>
      </c>
      <c r="M71" s="52">
        <f t="shared" si="67"/>
        <v>200</v>
      </c>
      <c r="N71" s="33">
        <f t="shared" si="68"/>
      </c>
      <c r="P71" s="48" t="b">
        <f t="shared" si="69"/>
        <v>0</v>
      </c>
      <c r="Q71" s="48">
        <f t="shared" si="70"/>
      </c>
      <c r="R71" s="48">
        <f ca="1" t="shared" si="71"/>
      </c>
      <c r="S71" s="48">
        <f t="shared" si="72"/>
      </c>
      <c r="T71" s="48">
        <f t="shared" si="73"/>
      </c>
      <c r="U71" s="53">
        <f ca="1" t="shared" si="74"/>
      </c>
      <c r="V71" s="53">
        <f ca="1" t="shared" si="75"/>
      </c>
      <c r="W71" s="33">
        <f ca="1" t="shared" si="51"/>
      </c>
      <c r="X71" s="33">
        <f ca="1" t="shared" si="52"/>
      </c>
      <c r="Y71" s="33">
        <f ca="1" t="shared" si="53"/>
      </c>
      <c r="Z71" s="33">
        <f ca="1" t="shared" si="54"/>
      </c>
      <c r="AA71" s="33">
        <f ca="1" t="shared" si="55"/>
      </c>
      <c r="AB71" s="33">
        <f ca="1" t="shared" si="56"/>
      </c>
      <c r="AC71" s="33">
        <f ca="1" t="shared" si="57"/>
      </c>
      <c r="AD71" s="52">
        <f ca="1" t="shared" si="58"/>
      </c>
      <c r="AE71" s="33">
        <f ca="1" t="shared" si="59"/>
      </c>
    </row>
    <row r="72" spans="1:31" ht="15.75">
      <c r="A72" s="33"/>
      <c r="B72" s="33"/>
      <c r="C72" s="33"/>
      <c r="D72" s="33">
        <f t="shared" si="60"/>
      </c>
      <c r="E72" s="33"/>
      <c r="F72" s="33">
        <f t="shared" si="61"/>
      </c>
      <c r="G72" s="33"/>
      <c r="H72" s="33">
        <f t="shared" si="62"/>
      </c>
      <c r="I72" s="33">
        <f t="shared" si="63"/>
        <v>0</v>
      </c>
      <c r="J72" s="33">
        <f t="shared" si="64"/>
        <v>0</v>
      </c>
      <c r="K72" s="33">
        <f t="shared" si="65"/>
        <v>0</v>
      </c>
      <c r="L72" s="33">
        <f t="shared" si="66"/>
      </c>
      <c r="M72" s="52">
        <f t="shared" si="67"/>
        <v>200</v>
      </c>
      <c r="N72" s="33">
        <f t="shared" si="68"/>
      </c>
      <c r="P72" s="48" t="b">
        <f t="shared" si="69"/>
        <v>0</v>
      </c>
      <c r="Q72" s="48">
        <f t="shared" si="70"/>
      </c>
      <c r="R72" s="48">
        <f ca="1" t="shared" si="71"/>
      </c>
      <c r="S72" s="48">
        <f t="shared" si="72"/>
      </c>
      <c r="T72" s="48">
        <f t="shared" si="73"/>
      </c>
      <c r="U72" s="53">
        <f ca="1" t="shared" si="74"/>
      </c>
      <c r="V72" s="53">
        <f ca="1" t="shared" si="75"/>
      </c>
      <c r="W72" s="33">
        <f ca="1" t="shared" si="51"/>
      </c>
      <c r="X72" s="33">
        <f ca="1" t="shared" si="52"/>
      </c>
      <c r="Y72" s="33">
        <f ca="1" t="shared" si="53"/>
      </c>
      <c r="Z72" s="33">
        <f ca="1" t="shared" si="54"/>
      </c>
      <c r="AA72" s="33">
        <f ca="1" t="shared" si="55"/>
      </c>
      <c r="AB72" s="33">
        <f ca="1" t="shared" si="56"/>
      </c>
      <c r="AC72" s="33">
        <f ca="1" t="shared" si="57"/>
      </c>
      <c r="AD72" s="52">
        <f ca="1" t="shared" si="58"/>
      </c>
      <c r="AE72" s="33">
        <f ca="1" t="shared" si="59"/>
      </c>
    </row>
    <row r="73" spans="1:31" ht="15.75">
      <c r="A73" s="33"/>
      <c r="B73" s="33"/>
      <c r="C73" s="33"/>
      <c r="D73" s="33">
        <f t="shared" si="60"/>
      </c>
      <c r="E73" s="33"/>
      <c r="F73" s="33">
        <f t="shared" si="61"/>
      </c>
      <c r="G73" s="33"/>
      <c r="H73" s="33">
        <f t="shared" si="62"/>
      </c>
      <c r="I73" s="33">
        <f t="shared" si="63"/>
        <v>0</v>
      </c>
      <c r="J73" s="33">
        <f t="shared" si="64"/>
        <v>0</v>
      </c>
      <c r="K73" s="33">
        <f t="shared" si="65"/>
        <v>0</v>
      </c>
      <c r="L73" s="33">
        <f t="shared" si="66"/>
      </c>
      <c r="M73" s="52">
        <f t="shared" si="67"/>
        <v>200</v>
      </c>
      <c r="N73" s="33">
        <f t="shared" si="68"/>
      </c>
      <c r="P73" s="48" t="b">
        <f t="shared" si="69"/>
        <v>0</v>
      </c>
      <c r="Q73" s="48">
        <f t="shared" si="70"/>
      </c>
      <c r="R73" s="48">
        <f ca="1" t="shared" si="71"/>
      </c>
      <c r="S73" s="48">
        <f t="shared" si="72"/>
      </c>
      <c r="T73" s="48">
        <f t="shared" si="73"/>
      </c>
      <c r="U73" s="53">
        <f ca="1" t="shared" si="74"/>
      </c>
      <c r="V73" s="53">
        <f ca="1" t="shared" si="75"/>
      </c>
      <c r="W73" s="33">
        <f ca="1" t="shared" si="51"/>
      </c>
      <c r="X73" s="33">
        <f ca="1" t="shared" si="52"/>
      </c>
      <c r="Y73" s="33">
        <f ca="1" t="shared" si="53"/>
      </c>
      <c r="Z73" s="33">
        <f ca="1" t="shared" si="54"/>
      </c>
      <c r="AA73" s="33">
        <f ca="1" t="shared" si="55"/>
      </c>
      <c r="AB73" s="33">
        <f ca="1" t="shared" si="56"/>
      </c>
      <c r="AC73" s="33">
        <f ca="1" t="shared" si="57"/>
      </c>
      <c r="AD73" s="52">
        <f ca="1" t="shared" si="58"/>
      </c>
      <c r="AE73" s="33">
        <f ca="1" t="shared" si="59"/>
      </c>
    </row>
    <row r="74" spans="1:31" ht="15.75">
      <c r="A74" s="33"/>
      <c r="B74" s="33"/>
      <c r="C74" s="33"/>
      <c r="D74" s="33">
        <f t="shared" si="60"/>
      </c>
      <c r="E74" s="33"/>
      <c r="F74" s="33">
        <f t="shared" si="61"/>
      </c>
      <c r="G74" s="33"/>
      <c r="H74" s="33">
        <f t="shared" si="62"/>
      </c>
      <c r="I74" s="33">
        <f t="shared" si="63"/>
        <v>0</v>
      </c>
      <c r="J74" s="33">
        <f t="shared" si="64"/>
        <v>0</v>
      </c>
      <c r="K74" s="33">
        <f t="shared" si="65"/>
        <v>0</v>
      </c>
      <c r="L74" s="33">
        <f t="shared" si="66"/>
      </c>
      <c r="M74" s="52">
        <f t="shared" si="67"/>
        <v>200</v>
      </c>
      <c r="N74" s="33">
        <f t="shared" si="68"/>
      </c>
      <c r="P74" s="48" t="b">
        <f t="shared" si="69"/>
        <v>0</v>
      </c>
      <c r="Q74" s="48">
        <f t="shared" si="70"/>
      </c>
      <c r="R74" s="48">
        <f ca="1" t="shared" si="71"/>
      </c>
      <c r="S74" s="48">
        <f t="shared" si="72"/>
      </c>
      <c r="T74" s="48">
        <f t="shared" si="73"/>
      </c>
      <c r="U74" s="53">
        <f ca="1" t="shared" si="74"/>
      </c>
      <c r="V74" s="53">
        <f ca="1" t="shared" si="75"/>
      </c>
      <c r="W74" s="33">
        <f ca="1" t="shared" si="51"/>
      </c>
      <c r="X74" s="33">
        <f ca="1" t="shared" si="52"/>
      </c>
      <c r="Y74" s="33">
        <f ca="1" t="shared" si="53"/>
      </c>
      <c r="Z74" s="33">
        <f ca="1" t="shared" si="54"/>
      </c>
      <c r="AA74" s="33">
        <f ca="1" t="shared" si="55"/>
      </c>
      <c r="AB74" s="33">
        <f ca="1" t="shared" si="56"/>
      </c>
      <c r="AC74" s="33">
        <f ca="1" t="shared" si="57"/>
      </c>
      <c r="AD74" s="52">
        <f ca="1" t="shared" si="58"/>
      </c>
      <c r="AE74" s="33">
        <f ca="1" t="shared" si="59"/>
      </c>
    </row>
    <row r="75" spans="1:31" ht="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43</v>
      </c>
      <c r="B77" s="2" t="s">
        <v>24</v>
      </c>
      <c r="C77" s="2" t="s">
        <v>16</v>
      </c>
      <c r="D77" s="2"/>
      <c r="E77" s="2"/>
      <c r="F77" s="2" t="s">
        <v>60</v>
      </c>
      <c r="G77" s="48"/>
      <c r="H77" s="48"/>
      <c r="I77" s="2"/>
      <c r="J77" s="2"/>
      <c r="K77" s="48"/>
      <c r="L77" s="48"/>
      <c r="M77" s="48"/>
      <c r="N77" s="48"/>
      <c r="U77" s="1" t="s">
        <v>43</v>
      </c>
      <c r="V77" s="2" t="s">
        <v>24</v>
      </c>
      <c r="W77" s="2" t="s">
        <v>16</v>
      </c>
      <c r="X77" s="2"/>
      <c r="Y77" s="2"/>
      <c r="Z77" s="2" t="str">
        <f>F77</f>
        <v>C</v>
      </c>
    </row>
    <row r="78" spans="1:28" ht="24" thickBot="1">
      <c r="A78" s="8" t="s">
        <v>17</v>
      </c>
      <c r="B78" s="8"/>
      <c r="C78" s="8" t="s">
        <v>18</v>
      </c>
      <c r="D78" s="8"/>
      <c r="E78" s="48"/>
      <c r="F78" s="8" t="s">
        <v>17</v>
      </c>
      <c r="G78" s="27"/>
      <c r="H78" s="27"/>
      <c r="I78" s="8" t="s">
        <v>18</v>
      </c>
      <c r="J78" s="48"/>
      <c r="K78" s="27"/>
      <c r="L78" s="48"/>
      <c r="M78" s="48"/>
      <c r="N78" s="48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101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100"/>
      <c r="Q80" s="48">
        <f>COUNT(P81:P99)</f>
        <v>13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92"/>
    </row>
    <row r="81" spans="1:31" ht="15.75">
      <c r="A81" s="53" t="s">
        <v>103</v>
      </c>
      <c r="B81" s="53" t="s">
        <v>102</v>
      </c>
      <c r="C81" s="77">
        <v>5</v>
      </c>
      <c r="D81" s="33">
        <f>IF(OR(A81="",C81=""),"",RANK(C81,$C$81:$C$99,0)+(COUNT($C$81:$C$99)+1-RANK(C81,$C$81:$C$99,0)-RANK(C81,$C$81:$C$99,1))/2)</f>
        <v>5.5</v>
      </c>
      <c r="E81" s="77">
        <v>2</v>
      </c>
      <c r="F81" s="33">
        <f>IF(OR(A81="",E81=""),"",RANK(E81,$E$81:$E$99,0)+(COUNT($E$81:$E$99)+1-RANK(E81,$E$81:$E$99,0)-RANK(E81,$E$81:$E$99,1))/2)</f>
        <v>9</v>
      </c>
      <c r="G81" s="77">
        <v>2</v>
      </c>
      <c r="H81" s="33">
        <f>IF(OR(A81="",G81=""),"",RANK(G81,$G$81:$G$99,0)+(COUNT($G$81:$G$99)+1-RANK(G81,$G$81:$G$99,0)-RANK(G81,$G$81:$G$99,1))/2)</f>
        <v>8.5</v>
      </c>
      <c r="I81" s="33">
        <f>C81</f>
        <v>5</v>
      </c>
      <c r="J81" s="33">
        <f>E81</f>
        <v>2</v>
      </c>
      <c r="K81" s="33">
        <f>G81</f>
        <v>2</v>
      </c>
      <c r="L81" s="33">
        <f>IF(A81=0,"",SUM(C81,E81,G81))</f>
        <v>9</v>
      </c>
      <c r="M81" s="52">
        <f>SUM(D81,F81,H81,IF(L81="",200,-L81/10^3),-LARGE(I81:K81,1)/10^6,-LARGE(I81:K81,2)/10^9,-LARGE(I81:K81,3)/10^12)</f>
        <v>22.990994997997998</v>
      </c>
      <c r="N81" s="33">
        <f>IF(L81="","",RANK(M81,$M$81:$M$99,1)+(COUNT($M$81:$M$99)+1-RANK(M81,$M$81:$M$99,0)-RANK(M81,$M$81:$M$99,1))/2)</f>
        <v>8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8.08</v>
      </c>
      <c r="S81" s="48">
        <f>IF(R81="","",RANK(R81,R$81:R$99,1))</f>
        <v>8</v>
      </c>
      <c r="T81" s="48">
        <f>IF(S81="","",INDEX(Q$81:Q$99,MATCH(ROW(P1),S$81:S$99,0)))</f>
        <v>83</v>
      </c>
      <c r="U81" s="53" t="str">
        <f ca="1">IF($T81="","",OFFSET(A$1,$T81,))</f>
        <v>BOCANFUSO Dylan</v>
      </c>
      <c r="V81" s="53" t="str">
        <f ca="1">IF($T81="","",OFFSET(B$1,$T81,))</f>
        <v>APG38</v>
      </c>
      <c r="W81" s="77">
        <f aca="true" ca="1" t="shared" si="76" ref="W81:W99">IF($T81="","",OFFSET(C$1,$T81,))</f>
        <v>11</v>
      </c>
      <c r="X81" s="33">
        <f aca="true" ca="1" t="shared" si="77" ref="X81:X99">IF($T81="","",OFFSET(D$1,$T81,))</f>
        <v>1</v>
      </c>
      <c r="Y81" s="77">
        <f aca="true" ca="1" t="shared" si="78" ref="Y81:Y99">IF($T81="","",OFFSET(E$1,$T81,))</f>
        <v>7</v>
      </c>
      <c r="Z81" s="33">
        <f aca="true" ca="1" t="shared" si="79" ref="Z81:Z99">IF($T81="","",OFFSET(F$1,$T81,))</f>
        <v>1</v>
      </c>
      <c r="AA81" s="77">
        <f aca="true" ca="1" t="shared" si="80" ref="AA81:AA99">IF($T81="","",OFFSET(G$1,$T81,))</f>
        <v>4</v>
      </c>
      <c r="AB81" s="33">
        <f aca="true" ca="1" t="shared" si="81" ref="AB81:AB99">IF($T81="","",OFFSET(H$1,$T81,))</f>
        <v>1.5</v>
      </c>
      <c r="AC81" s="33">
        <f aca="true" ca="1" t="shared" si="82" ref="AC81:AC99">IF($T81="","",OFFSET(L$1,$T81,))</f>
        <v>22</v>
      </c>
      <c r="AD81" s="52">
        <f aca="true" ca="1" t="shared" si="83" ref="AD81:AD99">IF($T81="","",OFFSET(M$1,$T81,))</f>
        <v>3.477988992996</v>
      </c>
      <c r="AE81" s="33">
        <f aca="true" ca="1" t="shared" si="84" ref="AE81:AE99">IF($T81="","",OFFSET(N$1,$T81,))</f>
        <v>1</v>
      </c>
    </row>
    <row r="82" spans="1:31" ht="15" customHeight="1">
      <c r="A82" s="54" t="s">
        <v>114</v>
      </c>
      <c r="B82" s="53" t="s">
        <v>47</v>
      </c>
      <c r="C82" s="77">
        <v>5</v>
      </c>
      <c r="D82" s="33">
        <f aca="true" t="shared" si="85" ref="D82:D99">IF(OR(A82="",C82=""),"",RANK(C82,$C$81:$C$99,0)+(COUNT($C$81:$C$99)+1-RANK(C82,$C$81:$C$99,0)-RANK(C82,$C$81:$C$99,1))/2)</f>
        <v>5.5</v>
      </c>
      <c r="E82" s="77">
        <v>2</v>
      </c>
      <c r="F82" s="33">
        <f aca="true" t="shared" si="86" ref="F82:F99">IF(OR(A82="",E82=""),"",RANK(E82,$E$81:$E$99,0)+(COUNT($E$81:$E$99)+1-RANK(E82,$E$81:$E$99,0)-RANK(E82,$E$81:$E$99,1))/2)</f>
        <v>9</v>
      </c>
      <c r="G82" s="77">
        <v>0</v>
      </c>
      <c r="H82" s="33">
        <f aca="true" t="shared" si="87" ref="H82:H99">IF(OR(A82="",G82=""),"",RANK(G82,$G$81:$G$99,0)+(COUNT($G$81:$G$99)+1-RANK(G82,$G$81:$G$99,0)-RANK(G82,$G$81:$G$99,1))/2)</f>
        <v>13</v>
      </c>
      <c r="I82" s="33">
        <f aca="true" t="shared" si="88" ref="I82:I99">C82</f>
        <v>5</v>
      </c>
      <c r="J82" s="33">
        <f aca="true" t="shared" si="89" ref="J82:J99">E82</f>
        <v>2</v>
      </c>
      <c r="K82" s="33">
        <f aca="true" t="shared" si="90" ref="K82:K99">G82</f>
        <v>0</v>
      </c>
      <c r="L82" s="33">
        <f aca="true" t="shared" si="91" ref="L82:L99">IF(A82=0,"",SUM(C82,E82,G82))</f>
        <v>7</v>
      </c>
      <c r="M82" s="52">
        <f aca="true" t="shared" si="92" ref="M82:M99">SUM(D82,F82,H82,IF(L82="",200,-L82/10^3),-LARGE(I82:K82,1)/10^6,-LARGE(I82:K82,2)/10^9,-LARGE(I82:K82,3)/10^12)</f>
        <v>27.492994997999997</v>
      </c>
      <c r="N82" s="33">
        <f aca="true" t="shared" si="93" ref="N82:N99">IF(L82="","",RANK(M82,$M$81:$M$99,1)+(COUNT($M$81:$M$99)+1-RANK(M82,$M$81:$M$99,0)-RANK(M82,$M$81:$M$99,1))/2)</f>
        <v>10</v>
      </c>
      <c r="P82" s="48">
        <f aca="true" t="shared" si="94" ref="P82:P99">IF((A82&lt;&gt;""),ROW(A82))</f>
        <v>82</v>
      </c>
      <c r="Q82" s="48">
        <f aca="true" t="shared" si="95" ref="Q82:Q99">IF(Q$80&gt;=ROW(P2),SMALL(P$81:P$99,ROW(P2))-1,"")</f>
        <v>81</v>
      </c>
      <c r="R82" s="48">
        <f aca="true" ca="1" t="shared" si="96" ref="R82:R99">IF($Q82="","",OFFSET(N$1,Q82,)+(Q82/1000))</f>
        <v>10.081</v>
      </c>
      <c r="S82" s="48">
        <f aca="true" t="shared" si="97" ref="S82:S99">IF(R82="","",RANK(R82,R$81:R$99,1))</f>
        <v>10</v>
      </c>
      <c r="T82" s="48">
        <f aca="true" t="shared" si="98" ref="T82:T99">IF(S82="","",INDEX(Q$81:Q$99,MATCH(ROW(P2),S$81:S$99,0)))</f>
        <v>86</v>
      </c>
      <c r="U82" s="53" t="str">
        <f aca="true" ca="1" t="shared" si="99" ref="U82:U99">IF($T82="","",OFFSET(A$1,$T82,))</f>
        <v>ROJO DIAZ Patrick</v>
      </c>
      <c r="V82" s="53" t="str">
        <f aca="true" ca="1" t="shared" si="100" ref="V82:V99">IF($T82="","",OFFSET(B$1,$T82,))</f>
        <v>NO KILL 33</v>
      </c>
      <c r="W82" s="77">
        <f ca="1" t="shared" si="76"/>
        <v>9</v>
      </c>
      <c r="X82" s="33">
        <f ca="1" t="shared" si="77"/>
        <v>2</v>
      </c>
      <c r="Y82" s="77">
        <f ca="1" t="shared" si="78"/>
        <v>5</v>
      </c>
      <c r="Z82" s="33">
        <f ca="1" t="shared" si="79"/>
        <v>4</v>
      </c>
      <c r="AA82" s="77">
        <f ca="1" t="shared" si="80"/>
        <v>4</v>
      </c>
      <c r="AB82" s="33">
        <f ca="1" t="shared" si="81"/>
        <v>1.5</v>
      </c>
      <c r="AC82" s="33">
        <f ca="1" t="shared" si="82"/>
        <v>18</v>
      </c>
      <c r="AD82" s="52">
        <f ca="1" t="shared" si="83"/>
        <v>7.481990994995999</v>
      </c>
      <c r="AE82" s="33">
        <f ca="1" t="shared" si="84"/>
        <v>2</v>
      </c>
    </row>
    <row r="83" spans="1:31" ht="15.75">
      <c r="A83" s="54" t="s">
        <v>115</v>
      </c>
      <c r="B83" s="53" t="s">
        <v>102</v>
      </c>
      <c r="C83" s="77">
        <v>1</v>
      </c>
      <c r="D83" s="33">
        <f t="shared" si="85"/>
        <v>12</v>
      </c>
      <c r="E83" s="77">
        <v>1</v>
      </c>
      <c r="F83" s="33">
        <f t="shared" si="86"/>
        <v>11</v>
      </c>
      <c r="G83" s="77">
        <v>1</v>
      </c>
      <c r="H83" s="33">
        <f t="shared" si="87"/>
        <v>11.5</v>
      </c>
      <c r="I83" s="33">
        <f t="shared" si="88"/>
        <v>1</v>
      </c>
      <c r="J83" s="33">
        <f t="shared" si="89"/>
        <v>1</v>
      </c>
      <c r="K83" s="33">
        <f t="shared" si="90"/>
        <v>1</v>
      </c>
      <c r="L83" s="33">
        <f t="shared" si="91"/>
        <v>3</v>
      </c>
      <c r="M83" s="52">
        <f t="shared" si="92"/>
        <v>34.496998998999004</v>
      </c>
      <c r="N83" s="33">
        <f t="shared" si="93"/>
        <v>13</v>
      </c>
      <c r="P83" s="48">
        <f t="shared" si="94"/>
        <v>83</v>
      </c>
      <c r="Q83" s="48">
        <f t="shared" si="95"/>
        <v>82</v>
      </c>
      <c r="R83" s="48">
        <f ca="1" t="shared" si="96"/>
        <v>13.082</v>
      </c>
      <c r="S83" s="48">
        <f t="shared" si="97"/>
        <v>13</v>
      </c>
      <c r="T83" s="48">
        <f t="shared" si="98"/>
        <v>87</v>
      </c>
      <c r="U83" s="53" t="str">
        <f ca="1" t="shared" si="99"/>
        <v>PAGES Stéphane</v>
      </c>
      <c r="V83" s="53" t="str">
        <f ca="1" t="shared" si="100"/>
        <v>PSM ARTICO</v>
      </c>
      <c r="W83" s="77">
        <f ca="1" t="shared" si="76"/>
        <v>8</v>
      </c>
      <c r="X83" s="33">
        <f ca="1" t="shared" si="77"/>
        <v>3</v>
      </c>
      <c r="Y83" s="77">
        <f ca="1" t="shared" si="78"/>
        <v>6</v>
      </c>
      <c r="Z83" s="33">
        <f ca="1" t="shared" si="79"/>
        <v>2.5</v>
      </c>
      <c r="AA83" s="77">
        <f ca="1" t="shared" si="80"/>
        <v>3</v>
      </c>
      <c r="AB83" s="33">
        <f ca="1" t="shared" si="81"/>
        <v>4.5</v>
      </c>
      <c r="AC83" s="33">
        <f ca="1" t="shared" si="82"/>
        <v>17</v>
      </c>
      <c r="AD83" s="52">
        <f ca="1" t="shared" si="83"/>
        <v>9.982991993997</v>
      </c>
      <c r="AE83" s="33">
        <f ca="1" t="shared" si="84"/>
        <v>3</v>
      </c>
    </row>
    <row r="84" spans="1:31" ht="15.75">
      <c r="A84" s="53" t="s">
        <v>52</v>
      </c>
      <c r="B84" s="53" t="s">
        <v>47</v>
      </c>
      <c r="C84" s="77">
        <v>11</v>
      </c>
      <c r="D84" s="33">
        <f t="shared" si="85"/>
        <v>1</v>
      </c>
      <c r="E84" s="77">
        <v>7</v>
      </c>
      <c r="F84" s="33">
        <f t="shared" si="86"/>
        <v>1</v>
      </c>
      <c r="G84" s="77">
        <v>4</v>
      </c>
      <c r="H84" s="33">
        <f t="shared" si="87"/>
        <v>1.5</v>
      </c>
      <c r="I84" s="33">
        <f t="shared" si="88"/>
        <v>11</v>
      </c>
      <c r="J84" s="33">
        <f t="shared" si="89"/>
        <v>7</v>
      </c>
      <c r="K84" s="33">
        <f t="shared" si="90"/>
        <v>4</v>
      </c>
      <c r="L84" s="33">
        <f t="shared" si="91"/>
        <v>22</v>
      </c>
      <c r="M84" s="52">
        <f t="shared" si="92"/>
        <v>3.477988992996</v>
      </c>
      <c r="N84" s="33">
        <f t="shared" si="93"/>
        <v>1</v>
      </c>
      <c r="P84" s="48">
        <f t="shared" si="94"/>
        <v>84</v>
      </c>
      <c r="Q84" s="48">
        <f t="shared" si="95"/>
        <v>83</v>
      </c>
      <c r="R84" s="48">
        <f ca="1" t="shared" si="96"/>
        <v>1.083</v>
      </c>
      <c r="S84" s="48">
        <f t="shared" si="97"/>
        <v>1</v>
      </c>
      <c r="T84" s="48">
        <f t="shared" si="98"/>
        <v>85</v>
      </c>
      <c r="U84" s="53" t="str">
        <f ca="1" t="shared" si="99"/>
        <v>REBONATO Gérard</v>
      </c>
      <c r="V84" s="53" t="str">
        <f ca="1" t="shared" si="100"/>
        <v>SALMO GARONNE</v>
      </c>
      <c r="W84" s="77">
        <f ca="1" t="shared" si="76"/>
        <v>5</v>
      </c>
      <c r="X84" s="33">
        <f ca="1" t="shared" si="77"/>
        <v>5.5</v>
      </c>
      <c r="Y84" s="77">
        <f ca="1" t="shared" si="78"/>
        <v>3</v>
      </c>
      <c r="Z84" s="33">
        <f ca="1" t="shared" si="79"/>
        <v>6</v>
      </c>
      <c r="AA84" s="77">
        <f ca="1" t="shared" si="80"/>
        <v>3</v>
      </c>
      <c r="AB84" s="33">
        <f ca="1" t="shared" si="81"/>
        <v>4.5</v>
      </c>
      <c r="AC84" s="33">
        <f ca="1" t="shared" si="82"/>
        <v>11</v>
      </c>
      <c r="AD84" s="52">
        <f ca="1" t="shared" si="83"/>
        <v>15.988994996997</v>
      </c>
      <c r="AE84" s="33">
        <f ca="1" t="shared" si="84"/>
        <v>4</v>
      </c>
    </row>
    <row r="85" spans="1:31" ht="15.75">
      <c r="A85" s="54" t="s">
        <v>111</v>
      </c>
      <c r="B85" s="53" t="s">
        <v>96</v>
      </c>
      <c r="C85" s="77">
        <v>4</v>
      </c>
      <c r="D85" s="33">
        <f t="shared" si="85"/>
        <v>8.5</v>
      </c>
      <c r="E85" s="77">
        <v>0</v>
      </c>
      <c r="F85" s="33">
        <f t="shared" si="86"/>
        <v>12.5</v>
      </c>
      <c r="G85" s="77">
        <v>2</v>
      </c>
      <c r="H85" s="33">
        <f t="shared" si="87"/>
        <v>8.5</v>
      </c>
      <c r="I85" s="33">
        <f t="shared" si="88"/>
        <v>4</v>
      </c>
      <c r="J85" s="33">
        <f t="shared" si="89"/>
        <v>0</v>
      </c>
      <c r="K85" s="33">
        <f t="shared" si="90"/>
        <v>2</v>
      </c>
      <c r="L85" s="33">
        <f t="shared" si="91"/>
        <v>6</v>
      </c>
      <c r="M85" s="52">
        <f t="shared" si="92"/>
        <v>29.493995998</v>
      </c>
      <c r="N85" s="33">
        <f t="shared" si="93"/>
        <v>11</v>
      </c>
      <c r="P85" s="48">
        <f t="shared" si="94"/>
        <v>85</v>
      </c>
      <c r="Q85" s="48">
        <f t="shared" si="95"/>
        <v>84</v>
      </c>
      <c r="R85" s="48">
        <f ca="1" t="shared" si="96"/>
        <v>11.084</v>
      </c>
      <c r="S85" s="48">
        <f t="shared" si="97"/>
        <v>11</v>
      </c>
      <c r="T85" s="48">
        <f t="shared" si="98"/>
        <v>92</v>
      </c>
      <c r="U85" s="53" t="str">
        <f ca="1" t="shared" si="99"/>
        <v>TEULIE Thierry</v>
      </c>
      <c r="V85" s="53" t="str">
        <f ca="1" t="shared" si="100"/>
        <v>SALMO TOC</v>
      </c>
      <c r="W85" s="77">
        <f ca="1" t="shared" si="76"/>
        <v>4</v>
      </c>
      <c r="X85" s="33">
        <f ca="1" t="shared" si="77"/>
        <v>8.5</v>
      </c>
      <c r="Y85" s="77">
        <f ca="1" t="shared" si="78"/>
        <v>3</v>
      </c>
      <c r="Z85" s="33">
        <f ca="1" t="shared" si="79"/>
        <v>6</v>
      </c>
      <c r="AA85" s="77">
        <f ca="1" t="shared" si="80"/>
        <v>3</v>
      </c>
      <c r="AB85" s="33">
        <f ca="1" t="shared" si="81"/>
        <v>4.5</v>
      </c>
      <c r="AC85" s="33">
        <f ca="1" t="shared" si="82"/>
        <v>10</v>
      </c>
      <c r="AD85" s="52">
        <f ca="1" t="shared" si="83"/>
        <v>18.989995996997</v>
      </c>
      <c r="AE85" s="33">
        <f ca="1" t="shared" si="84"/>
        <v>5</v>
      </c>
    </row>
    <row r="86" spans="1:31" ht="15.75">
      <c r="A86" s="53" t="s">
        <v>12</v>
      </c>
      <c r="B86" s="53" t="s">
        <v>94</v>
      </c>
      <c r="C86" s="77">
        <v>5</v>
      </c>
      <c r="D86" s="33">
        <f t="shared" si="85"/>
        <v>5.5</v>
      </c>
      <c r="E86" s="77">
        <v>3</v>
      </c>
      <c r="F86" s="33">
        <f t="shared" si="86"/>
        <v>6</v>
      </c>
      <c r="G86" s="77">
        <v>3</v>
      </c>
      <c r="H86" s="33">
        <f t="shared" si="87"/>
        <v>4.5</v>
      </c>
      <c r="I86" s="33">
        <f t="shared" si="88"/>
        <v>5</v>
      </c>
      <c r="J86" s="33">
        <f t="shared" si="89"/>
        <v>3</v>
      </c>
      <c r="K86" s="33">
        <f t="shared" si="90"/>
        <v>3</v>
      </c>
      <c r="L86" s="33">
        <f t="shared" si="91"/>
        <v>11</v>
      </c>
      <c r="M86" s="52">
        <f t="shared" si="92"/>
        <v>15.988994996997</v>
      </c>
      <c r="N86" s="33">
        <f t="shared" si="93"/>
        <v>4</v>
      </c>
      <c r="P86" s="48">
        <f t="shared" si="94"/>
        <v>86</v>
      </c>
      <c r="Q86" s="48">
        <f t="shared" si="95"/>
        <v>85</v>
      </c>
      <c r="R86" s="48">
        <f ca="1" t="shared" si="96"/>
        <v>4.085</v>
      </c>
      <c r="S86" s="48">
        <f t="shared" si="97"/>
        <v>4</v>
      </c>
      <c r="T86" s="48">
        <f t="shared" si="98"/>
        <v>91</v>
      </c>
      <c r="U86" s="54" t="str">
        <f ca="1" t="shared" si="99"/>
        <v>PIRES SARMENTO Filipe</v>
      </c>
      <c r="V86" s="53" t="str">
        <f ca="1" t="shared" si="100"/>
        <v>TRUITE TOC</v>
      </c>
      <c r="W86" s="77">
        <f ca="1" t="shared" si="76"/>
        <v>1</v>
      </c>
      <c r="X86" s="33">
        <f ca="1" t="shared" si="77"/>
        <v>12</v>
      </c>
      <c r="Y86" s="77">
        <f ca="1" t="shared" si="78"/>
        <v>6</v>
      </c>
      <c r="Z86" s="33">
        <f ca="1" t="shared" si="79"/>
        <v>2.5</v>
      </c>
      <c r="AA86" s="77">
        <f ca="1" t="shared" si="80"/>
        <v>2</v>
      </c>
      <c r="AB86" s="33">
        <f ca="1" t="shared" si="81"/>
        <v>8.5</v>
      </c>
      <c r="AC86" s="33">
        <f ca="1" t="shared" si="82"/>
        <v>9</v>
      </c>
      <c r="AD86" s="52">
        <f ca="1" t="shared" si="83"/>
        <v>22.990993997999002</v>
      </c>
      <c r="AE86" s="33">
        <f ca="1" t="shared" si="84"/>
        <v>6</v>
      </c>
    </row>
    <row r="87" spans="1:31" ht="15" customHeight="1">
      <c r="A87" s="53" t="s">
        <v>118</v>
      </c>
      <c r="B87" s="53" t="s">
        <v>100</v>
      </c>
      <c r="C87" s="77">
        <v>9</v>
      </c>
      <c r="D87" s="33">
        <f t="shared" si="85"/>
        <v>2</v>
      </c>
      <c r="E87" s="77">
        <v>5</v>
      </c>
      <c r="F87" s="33">
        <f t="shared" si="86"/>
        <v>4</v>
      </c>
      <c r="G87" s="77">
        <v>4</v>
      </c>
      <c r="H87" s="33">
        <f t="shared" si="87"/>
        <v>1.5</v>
      </c>
      <c r="I87" s="33">
        <f t="shared" si="88"/>
        <v>9</v>
      </c>
      <c r="J87" s="33">
        <f t="shared" si="89"/>
        <v>5</v>
      </c>
      <c r="K87" s="33">
        <f t="shared" si="90"/>
        <v>4</v>
      </c>
      <c r="L87" s="33">
        <f t="shared" si="91"/>
        <v>18</v>
      </c>
      <c r="M87" s="52">
        <f t="shared" si="92"/>
        <v>7.481990994995999</v>
      </c>
      <c r="N87" s="33">
        <f t="shared" si="93"/>
        <v>2</v>
      </c>
      <c r="P87" s="48">
        <f t="shared" si="94"/>
        <v>87</v>
      </c>
      <c r="Q87" s="48">
        <f t="shared" si="95"/>
        <v>86</v>
      </c>
      <c r="R87" s="48">
        <f ca="1" t="shared" si="96"/>
        <v>2.086</v>
      </c>
      <c r="S87" s="48">
        <f t="shared" si="97"/>
        <v>2</v>
      </c>
      <c r="T87" s="48">
        <f t="shared" si="98"/>
        <v>89</v>
      </c>
      <c r="U87" s="53" t="str">
        <f ca="1" t="shared" si="99"/>
        <v>PUJOS Denis</v>
      </c>
      <c r="V87" s="53" t="str">
        <f ca="1" t="shared" si="100"/>
        <v>NO KILL 09</v>
      </c>
      <c r="W87" s="77">
        <f ca="1" t="shared" si="76"/>
        <v>5</v>
      </c>
      <c r="X87" s="33">
        <f ca="1" t="shared" si="77"/>
        <v>5.5</v>
      </c>
      <c r="Y87" s="77">
        <f ca="1" t="shared" si="78"/>
        <v>3</v>
      </c>
      <c r="Z87" s="33">
        <f ca="1" t="shared" si="79"/>
        <v>6</v>
      </c>
      <c r="AA87" s="77">
        <f ca="1" t="shared" si="80"/>
        <v>1</v>
      </c>
      <c r="AB87" s="33">
        <f ca="1" t="shared" si="81"/>
        <v>11.5</v>
      </c>
      <c r="AC87" s="33">
        <f ca="1" t="shared" si="82"/>
        <v>9</v>
      </c>
      <c r="AD87" s="52">
        <f ca="1" t="shared" si="83"/>
        <v>22.990994996999</v>
      </c>
      <c r="AE87" s="33">
        <f ca="1" t="shared" si="84"/>
        <v>7</v>
      </c>
    </row>
    <row r="88" spans="1:31" ht="15.75">
      <c r="A88" s="53" t="s">
        <v>34</v>
      </c>
      <c r="B88" s="53" t="s">
        <v>101</v>
      </c>
      <c r="C88" s="77">
        <v>8</v>
      </c>
      <c r="D88" s="33">
        <f t="shared" si="85"/>
        <v>3</v>
      </c>
      <c r="E88" s="77">
        <v>6</v>
      </c>
      <c r="F88" s="33">
        <f t="shared" si="86"/>
        <v>2.5</v>
      </c>
      <c r="G88" s="77">
        <v>3</v>
      </c>
      <c r="H88" s="33">
        <f t="shared" si="87"/>
        <v>4.5</v>
      </c>
      <c r="I88" s="33">
        <f t="shared" si="88"/>
        <v>8</v>
      </c>
      <c r="J88" s="33">
        <f t="shared" si="89"/>
        <v>6</v>
      </c>
      <c r="K88" s="33">
        <f t="shared" si="90"/>
        <v>3</v>
      </c>
      <c r="L88" s="33">
        <f t="shared" si="91"/>
        <v>17</v>
      </c>
      <c r="M88" s="52">
        <f t="shared" si="92"/>
        <v>9.982991993997</v>
      </c>
      <c r="N88" s="33">
        <f t="shared" si="93"/>
        <v>3</v>
      </c>
      <c r="P88" s="48">
        <f t="shared" si="94"/>
        <v>88</v>
      </c>
      <c r="Q88" s="48">
        <f t="shared" si="95"/>
        <v>87</v>
      </c>
      <c r="R88" s="48">
        <f ca="1" t="shared" si="96"/>
        <v>3.087</v>
      </c>
      <c r="S88" s="48">
        <f t="shared" si="97"/>
        <v>3</v>
      </c>
      <c r="T88" s="48">
        <f t="shared" si="98"/>
        <v>80</v>
      </c>
      <c r="U88" s="53" t="str">
        <f ca="1" t="shared" si="99"/>
        <v>CAUBET Maël </v>
      </c>
      <c r="V88" s="53" t="str">
        <f ca="1" t="shared" si="100"/>
        <v>TRUITE TOC</v>
      </c>
      <c r="W88" s="77">
        <f ca="1" t="shared" si="76"/>
        <v>5</v>
      </c>
      <c r="X88" s="33">
        <f ca="1" t="shared" si="77"/>
        <v>5.5</v>
      </c>
      <c r="Y88" s="77">
        <f ca="1" t="shared" si="78"/>
        <v>2</v>
      </c>
      <c r="Z88" s="33">
        <f ca="1" t="shared" si="79"/>
        <v>9</v>
      </c>
      <c r="AA88" s="77">
        <f ca="1" t="shared" si="80"/>
        <v>2</v>
      </c>
      <c r="AB88" s="33">
        <f ca="1" t="shared" si="81"/>
        <v>8.5</v>
      </c>
      <c r="AC88" s="33">
        <f ca="1" t="shared" si="82"/>
        <v>9</v>
      </c>
      <c r="AD88" s="52">
        <f ca="1" t="shared" si="83"/>
        <v>22.990994997997998</v>
      </c>
      <c r="AE88" s="33">
        <f ca="1" t="shared" si="84"/>
        <v>8</v>
      </c>
    </row>
    <row r="89" spans="1:31" ht="15.75">
      <c r="A89" s="54" t="s">
        <v>38</v>
      </c>
      <c r="B89" s="53" t="s">
        <v>47</v>
      </c>
      <c r="C89" s="77">
        <v>1</v>
      </c>
      <c r="D89" s="33">
        <f t="shared" si="85"/>
        <v>12</v>
      </c>
      <c r="E89" s="77">
        <v>0</v>
      </c>
      <c r="F89" s="33">
        <f t="shared" si="86"/>
        <v>12.5</v>
      </c>
      <c r="G89" s="77">
        <v>2</v>
      </c>
      <c r="H89" s="33">
        <f t="shared" si="87"/>
        <v>8.5</v>
      </c>
      <c r="I89" s="33">
        <f t="shared" si="88"/>
        <v>1</v>
      </c>
      <c r="J89" s="33">
        <f t="shared" si="89"/>
        <v>0</v>
      </c>
      <c r="K89" s="33">
        <f t="shared" si="90"/>
        <v>2</v>
      </c>
      <c r="L89" s="33">
        <f t="shared" si="91"/>
        <v>3</v>
      </c>
      <c r="M89" s="52">
        <f t="shared" si="92"/>
        <v>32.996997999</v>
      </c>
      <c r="N89" s="33">
        <f t="shared" si="93"/>
        <v>12</v>
      </c>
      <c r="P89" s="48">
        <f t="shared" si="94"/>
        <v>89</v>
      </c>
      <c r="Q89" s="48">
        <f t="shared" si="95"/>
        <v>88</v>
      </c>
      <c r="R89" s="48">
        <f ca="1" t="shared" si="96"/>
        <v>12.088</v>
      </c>
      <c r="S89" s="48">
        <f t="shared" si="97"/>
        <v>12</v>
      </c>
      <c r="T89" s="48">
        <f t="shared" si="98"/>
        <v>90</v>
      </c>
      <c r="U89" s="54" t="str">
        <f ca="1" t="shared" si="99"/>
        <v>CASTEL Alain</v>
      </c>
      <c r="V89" s="53" t="str">
        <f ca="1" t="shared" si="100"/>
        <v>SALMO TOC</v>
      </c>
      <c r="W89" s="77">
        <f ca="1" t="shared" si="76"/>
        <v>2</v>
      </c>
      <c r="X89" s="33">
        <f ca="1" t="shared" si="77"/>
        <v>10</v>
      </c>
      <c r="Y89" s="77">
        <f ca="1" t="shared" si="78"/>
        <v>2</v>
      </c>
      <c r="Z89" s="33">
        <f ca="1" t="shared" si="79"/>
        <v>9</v>
      </c>
      <c r="AA89" s="77">
        <f ca="1" t="shared" si="80"/>
        <v>3</v>
      </c>
      <c r="AB89" s="33">
        <f ca="1" t="shared" si="81"/>
        <v>4.5</v>
      </c>
      <c r="AC89" s="33">
        <f ca="1" t="shared" si="82"/>
        <v>7</v>
      </c>
      <c r="AD89" s="52">
        <f ca="1" t="shared" si="83"/>
        <v>23.492996997998</v>
      </c>
      <c r="AE89" s="33">
        <f ca="1" t="shared" si="84"/>
        <v>9</v>
      </c>
    </row>
    <row r="90" spans="1:31" ht="15.75">
      <c r="A90" s="53" t="s">
        <v>4</v>
      </c>
      <c r="B90" s="53" t="s">
        <v>89</v>
      </c>
      <c r="C90" s="77">
        <v>5</v>
      </c>
      <c r="D90" s="33">
        <f t="shared" si="85"/>
        <v>5.5</v>
      </c>
      <c r="E90" s="77">
        <v>3</v>
      </c>
      <c r="F90" s="33">
        <f t="shared" si="86"/>
        <v>6</v>
      </c>
      <c r="G90" s="77">
        <v>1</v>
      </c>
      <c r="H90" s="33">
        <f t="shared" si="87"/>
        <v>11.5</v>
      </c>
      <c r="I90" s="33">
        <f t="shared" si="88"/>
        <v>5</v>
      </c>
      <c r="J90" s="33">
        <f t="shared" si="89"/>
        <v>3</v>
      </c>
      <c r="K90" s="33">
        <f t="shared" si="90"/>
        <v>1</v>
      </c>
      <c r="L90" s="33">
        <f t="shared" si="91"/>
        <v>9</v>
      </c>
      <c r="M90" s="52">
        <f t="shared" si="92"/>
        <v>22.990994996999</v>
      </c>
      <c r="N90" s="33">
        <f t="shared" si="93"/>
        <v>7</v>
      </c>
      <c r="P90" s="48">
        <f t="shared" si="94"/>
        <v>90</v>
      </c>
      <c r="Q90" s="48">
        <f t="shared" si="95"/>
        <v>89</v>
      </c>
      <c r="R90" s="48">
        <f ca="1" t="shared" si="96"/>
        <v>7.089</v>
      </c>
      <c r="S90" s="48">
        <f t="shared" si="97"/>
        <v>7</v>
      </c>
      <c r="T90" s="48">
        <f t="shared" si="98"/>
        <v>81</v>
      </c>
      <c r="U90" s="53" t="str">
        <f ca="1" t="shared" si="99"/>
        <v>BLEICHER Samy</v>
      </c>
      <c r="V90" s="53" t="str">
        <f ca="1" t="shared" si="100"/>
        <v>APG38</v>
      </c>
      <c r="W90" s="77">
        <f ca="1" t="shared" si="76"/>
        <v>5</v>
      </c>
      <c r="X90" s="33">
        <f ca="1" t="shared" si="77"/>
        <v>5.5</v>
      </c>
      <c r="Y90" s="77">
        <f ca="1" t="shared" si="78"/>
        <v>2</v>
      </c>
      <c r="Z90" s="33">
        <f ca="1" t="shared" si="79"/>
        <v>9</v>
      </c>
      <c r="AA90" s="77">
        <f ca="1" t="shared" si="80"/>
        <v>0</v>
      </c>
      <c r="AB90" s="33">
        <f ca="1" t="shared" si="81"/>
        <v>13</v>
      </c>
      <c r="AC90" s="33">
        <f ca="1" t="shared" si="82"/>
        <v>7</v>
      </c>
      <c r="AD90" s="52">
        <f ca="1" t="shared" si="83"/>
        <v>27.492994997999997</v>
      </c>
      <c r="AE90" s="33">
        <f ca="1" t="shared" si="84"/>
        <v>10</v>
      </c>
    </row>
    <row r="91" spans="1:31" ht="15" customHeight="1">
      <c r="A91" s="53" t="s">
        <v>109</v>
      </c>
      <c r="B91" s="53" t="s">
        <v>91</v>
      </c>
      <c r="C91" s="77">
        <v>2</v>
      </c>
      <c r="D91" s="33">
        <f t="shared" si="85"/>
        <v>10</v>
      </c>
      <c r="E91" s="77">
        <v>2</v>
      </c>
      <c r="F91" s="33">
        <f t="shared" si="86"/>
        <v>9</v>
      </c>
      <c r="G91" s="77">
        <v>3</v>
      </c>
      <c r="H91" s="33">
        <f t="shared" si="87"/>
        <v>4.5</v>
      </c>
      <c r="I91" s="33">
        <f t="shared" si="88"/>
        <v>2</v>
      </c>
      <c r="J91" s="33">
        <f t="shared" si="89"/>
        <v>2</v>
      </c>
      <c r="K91" s="33">
        <f t="shared" si="90"/>
        <v>3</v>
      </c>
      <c r="L91" s="33">
        <f t="shared" si="91"/>
        <v>7</v>
      </c>
      <c r="M91" s="52">
        <f t="shared" si="92"/>
        <v>23.492996997998</v>
      </c>
      <c r="N91" s="33">
        <f t="shared" si="93"/>
        <v>9</v>
      </c>
      <c r="P91" s="48">
        <f t="shared" si="94"/>
        <v>91</v>
      </c>
      <c r="Q91" s="48">
        <f t="shared" si="95"/>
        <v>90</v>
      </c>
      <c r="R91" s="48">
        <f ca="1" t="shared" si="96"/>
        <v>9.09</v>
      </c>
      <c r="S91" s="48">
        <f t="shared" si="97"/>
        <v>9</v>
      </c>
      <c r="T91" s="48">
        <f t="shared" si="98"/>
        <v>84</v>
      </c>
      <c r="U91" s="54" t="str">
        <f ca="1" t="shared" si="99"/>
        <v>ARMANET Sébastien</v>
      </c>
      <c r="V91" s="53" t="str">
        <f ca="1" t="shared" si="100"/>
        <v>TRUITE PASSION</v>
      </c>
      <c r="W91" s="77">
        <f ca="1" t="shared" si="76"/>
        <v>4</v>
      </c>
      <c r="X91" s="33">
        <f ca="1" t="shared" si="77"/>
        <v>8.5</v>
      </c>
      <c r="Y91" s="77">
        <f ca="1" t="shared" si="78"/>
        <v>0</v>
      </c>
      <c r="Z91" s="33">
        <f ca="1" t="shared" si="79"/>
        <v>12.5</v>
      </c>
      <c r="AA91" s="77">
        <f ca="1" t="shared" si="80"/>
        <v>2</v>
      </c>
      <c r="AB91" s="33">
        <f ca="1" t="shared" si="81"/>
        <v>8.5</v>
      </c>
      <c r="AC91" s="33">
        <f ca="1" t="shared" si="82"/>
        <v>6</v>
      </c>
      <c r="AD91" s="52">
        <f ca="1" t="shared" si="83"/>
        <v>29.493995998</v>
      </c>
      <c r="AE91" s="33">
        <f ca="1" t="shared" si="84"/>
        <v>11</v>
      </c>
    </row>
    <row r="92" spans="1:31" ht="15.75">
      <c r="A92" s="47" t="s">
        <v>108</v>
      </c>
      <c r="B92" s="53" t="s">
        <v>102</v>
      </c>
      <c r="C92" s="77">
        <v>1</v>
      </c>
      <c r="D92" s="33">
        <f t="shared" si="85"/>
        <v>12</v>
      </c>
      <c r="E92" s="77">
        <v>6</v>
      </c>
      <c r="F92" s="33">
        <f t="shared" si="86"/>
        <v>2.5</v>
      </c>
      <c r="G92" s="77">
        <v>2</v>
      </c>
      <c r="H92" s="33">
        <f t="shared" si="87"/>
        <v>8.5</v>
      </c>
      <c r="I92" s="33">
        <f t="shared" si="88"/>
        <v>1</v>
      </c>
      <c r="J92" s="33">
        <f t="shared" si="89"/>
        <v>6</v>
      </c>
      <c r="K92" s="33">
        <f t="shared" si="90"/>
        <v>2</v>
      </c>
      <c r="L92" s="33">
        <f t="shared" si="91"/>
        <v>9</v>
      </c>
      <c r="M92" s="52">
        <f t="shared" si="92"/>
        <v>22.990993997999002</v>
      </c>
      <c r="N92" s="33">
        <f t="shared" si="93"/>
        <v>6</v>
      </c>
      <c r="P92" s="48">
        <f t="shared" si="94"/>
        <v>92</v>
      </c>
      <c r="Q92" s="48">
        <f t="shared" si="95"/>
        <v>91</v>
      </c>
      <c r="R92" s="48">
        <f ca="1" t="shared" si="96"/>
        <v>6.091</v>
      </c>
      <c r="S92" s="48">
        <f t="shared" si="97"/>
        <v>6</v>
      </c>
      <c r="T92" s="48">
        <f t="shared" si="98"/>
        <v>88</v>
      </c>
      <c r="U92" s="45" t="str">
        <f ca="1" t="shared" si="99"/>
        <v>LAVAGNOLI Dominique</v>
      </c>
      <c r="V92" s="53" t="str">
        <f ca="1" t="shared" si="100"/>
        <v>APG38</v>
      </c>
      <c r="W92" s="77">
        <f ca="1" t="shared" si="76"/>
        <v>1</v>
      </c>
      <c r="X92" s="33">
        <f ca="1" t="shared" si="77"/>
        <v>12</v>
      </c>
      <c r="Y92" s="77">
        <f ca="1" t="shared" si="78"/>
        <v>0</v>
      </c>
      <c r="Z92" s="33">
        <f ca="1" t="shared" si="79"/>
        <v>12.5</v>
      </c>
      <c r="AA92" s="77">
        <f ca="1" t="shared" si="80"/>
        <v>2</v>
      </c>
      <c r="AB92" s="33">
        <f ca="1" t="shared" si="81"/>
        <v>8.5</v>
      </c>
      <c r="AC92" s="33">
        <f ca="1" t="shared" si="82"/>
        <v>3</v>
      </c>
      <c r="AD92" s="52">
        <f ca="1" t="shared" si="83"/>
        <v>32.996997999</v>
      </c>
      <c r="AE92" s="33">
        <f ca="1" t="shared" si="84"/>
        <v>12</v>
      </c>
    </row>
    <row r="93" spans="1:31" ht="15.75">
      <c r="A93" s="53" t="s">
        <v>33</v>
      </c>
      <c r="B93" s="53" t="s">
        <v>91</v>
      </c>
      <c r="C93" s="77">
        <v>4</v>
      </c>
      <c r="D93" s="33">
        <f t="shared" si="85"/>
        <v>8.5</v>
      </c>
      <c r="E93" s="77">
        <v>3</v>
      </c>
      <c r="F93" s="33">
        <f t="shared" si="86"/>
        <v>6</v>
      </c>
      <c r="G93" s="77">
        <v>3</v>
      </c>
      <c r="H93" s="33">
        <f t="shared" si="87"/>
        <v>4.5</v>
      </c>
      <c r="I93" s="33">
        <f t="shared" si="88"/>
        <v>4</v>
      </c>
      <c r="J93" s="33">
        <f t="shared" si="89"/>
        <v>3</v>
      </c>
      <c r="K93" s="33">
        <f t="shared" si="90"/>
        <v>3</v>
      </c>
      <c r="L93" s="33">
        <f t="shared" si="91"/>
        <v>10</v>
      </c>
      <c r="M93" s="52">
        <f t="shared" si="92"/>
        <v>18.989995996997</v>
      </c>
      <c r="N93" s="33">
        <f t="shared" si="93"/>
        <v>5</v>
      </c>
      <c r="P93" s="48">
        <f t="shared" si="94"/>
        <v>93</v>
      </c>
      <c r="Q93" s="48">
        <f t="shared" si="95"/>
        <v>92</v>
      </c>
      <c r="R93" s="48">
        <f ca="1" t="shared" si="96"/>
        <v>5.092</v>
      </c>
      <c r="S93" s="48">
        <f t="shared" si="97"/>
        <v>5</v>
      </c>
      <c r="T93" s="48">
        <f t="shared" si="98"/>
        <v>82</v>
      </c>
      <c r="U93" s="53" t="str">
        <f ca="1" t="shared" si="99"/>
        <v>Mathieu MARRAST</v>
      </c>
      <c r="V93" s="53" t="str">
        <f ca="1" t="shared" si="100"/>
        <v>TRUITE TOC</v>
      </c>
      <c r="W93" s="77">
        <f ca="1" t="shared" si="76"/>
        <v>1</v>
      </c>
      <c r="X93" s="33">
        <f ca="1" t="shared" si="77"/>
        <v>12</v>
      </c>
      <c r="Y93" s="77">
        <f ca="1" t="shared" si="78"/>
        <v>1</v>
      </c>
      <c r="Z93" s="33">
        <f ca="1" t="shared" si="79"/>
        <v>11</v>
      </c>
      <c r="AA93" s="77">
        <f ca="1" t="shared" si="80"/>
        <v>1</v>
      </c>
      <c r="AB93" s="33">
        <f ca="1" t="shared" si="81"/>
        <v>11.5</v>
      </c>
      <c r="AC93" s="33">
        <f ca="1" t="shared" si="82"/>
        <v>3</v>
      </c>
      <c r="AD93" s="52">
        <f ca="1" t="shared" si="83"/>
        <v>34.496998998999004</v>
      </c>
      <c r="AE93" s="33">
        <f ca="1" t="shared" si="84"/>
        <v>13</v>
      </c>
    </row>
    <row r="94" spans="1:31" ht="15.75">
      <c r="A94" s="33"/>
      <c r="B94" s="33"/>
      <c r="C94" s="33"/>
      <c r="D94" s="33">
        <f t="shared" si="85"/>
      </c>
      <c r="E94" s="33"/>
      <c r="F94" s="33">
        <f t="shared" si="86"/>
      </c>
      <c r="G94" s="33"/>
      <c r="H94" s="33">
        <f t="shared" si="87"/>
      </c>
      <c r="I94" s="33">
        <f t="shared" si="88"/>
        <v>0</v>
      </c>
      <c r="J94" s="33">
        <f t="shared" si="89"/>
        <v>0</v>
      </c>
      <c r="K94" s="33">
        <f t="shared" si="90"/>
        <v>0</v>
      </c>
      <c r="L94" s="33">
        <f t="shared" si="91"/>
      </c>
      <c r="M94" s="52">
        <f t="shared" si="92"/>
        <v>200</v>
      </c>
      <c r="N94" s="33">
        <f t="shared" si="93"/>
      </c>
      <c r="P94" s="48" t="b">
        <f t="shared" si="94"/>
        <v>0</v>
      </c>
      <c r="Q94" s="48">
        <f t="shared" si="95"/>
      </c>
      <c r="R94" s="48">
        <f ca="1" t="shared" si="96"/>
      </c>
      <c r="S94" s="48">
        <f t="shared" si="97"/>
      </c>
      <c r="T94" s="48">
        <f t="shared" si="98"/>
      </c>
      <c r="U94" s="53">
        <f ca="1" t="shared" si="99"/>
      </c>
      <c r="V94" s="53">
        <f ca="1" t="shared" si="100"/>
      </c>
      <c r="W94" s="77">
        <f ca="1" t="shared" si="76"/>
      </c>
      <c r="X94" s="33">
        <f ca="1" t="shared" si="77"/>
      </c>
      <c r="Y94" s="77">
        <f ca="1" t="shared" si="78"/>
      </c>
      <c r="Z94" s="33">
        <f ca="1" t="shared" si="79"/>
      </c>
      <c r="AA94" s="77">
        <f ca="1" t="shared" si="80"/>
      </c>
      <c r="AB94" s="33">
        <f ca="1" t="shared" si="81"/>
      </c>
      <c r="AC94" s="33">
        <f ca="1" t="shared" si="82"/>
      </c>
      <c r="AD94" s="52">
        <f ca="1" t="shared" si="83"/>
      </c>
      <c r="AE94" s="33">
        <f ca="1" t="shared" si="84"/>
      </c>
    </row>
    <row r="95" spans="1:31" ht="15.75">
      <c r="A95" s="33"/>
      <c r="B95" s="33"/>
      <c r="C95" s="33"/>
      <c r="D95" s="33">
        <f t="shared" si="85"/>
      </c>
      <c r="E95" s="33"/>
      <c r="F95" s="33">
        <f t="shared" si="86"/>
      </c>
      <c r="G95" s="33"/>
      <c r="H95" s="33">
        <f t="shared" si="87"/>
      </c>
      <c r="I95" s="33">
        <f t="shared" si="88"/>
        <v>0</v>
      </c>
      <c r="J95" s="33">
        <f t="shared" si="89"/>
        <v>0</v>
      </c>
      <c r="K95" s="33">
        <f t="shared" si="90"/>
        <v>0</v>
      </c>
      <c r="L95" s="33">
        <f t="shared" si="91"/>
      </c>
      <c r="M95" s="52">
        <f t="shared" si="92"/>
        <v>200</v>
      </c>
      <c r="N95" s="33">
        <f t="shared" si="93"/>
      </c>
      <c r="P95" s="48" t="b">
        <f t="shared" si="94"/>
        <v>0</v>
      </c>
      <c r="Q95" s="48">
        <f t="shared" si="95"/>
      </c>
      <c r="R95" s="48">
        <f ca="1" t="shared" si="96"/>
      </c>
      <c r="S95" s="48">
        <f t="shared" si="97"/>
      </c>
      <c r="T95" s="48">
        <f t="shared" si="98"/>
      </c>
      <c r="U95" s="53">
        <f ca="1" t="shared" si="99"/>
      </c>
      <c r="V95" s="53">
        <f ca="1" t="shared" si="100"/>
      </c>
      <c r="W95" s="33">
        <f ca="1" t="shared" si="76"/>
      </c>
      <c r="X95" s="33">
        <f ca="1" t="shared" si="77"/>
      </c>
      <c r="Y95" s="33">
        <f ca="1" t="shared" si="78"/>
      </c>
      <c r="Z95" s="33">
        <f ca="1" t="shared" si="79"/>
      </c>
      <c r="AA95" s="33">
        <f ca="1" t="shared" si="80"/>
      </c>
      <c r="AB95" s="33">
        <f ca="1" t="shared" si="81"/>
      </c>
      <c r="AC95" s="33">
        <f ca="1" t="shared" si="82"/>
      </c>
      <c r="AD95" s="52">
        <f ca="1" t="shared" si="83"/>
      </c>
      <c r="AE95" s="33">
        <f ca="1" t="shared" si="84"/>
      </c>
    </row>
    <row r="96" spans="1:31" ht="15.75">
      <c r="A96" s="33"/>
      <c r="B96" s="33"/>
      <c r="C96" s="33"/>
      <c r="D96" s="33">
        <f t="shared" si="85"/>
      </c>
      <c r="E96" s="33"/>
      <c r="F96" s="33">
        <f t="shared" si="86"/>
      </c>
      <c r="G96" s="33"/>
      <c r="H96" s="33">
        <f t="shared" si="87"/>
      </c>
      <c r="I96" s="33">
        <f t="shared" si="88"/>
        <v>0</v>
      </c>
      <c r="J96" s="33">
        <f t="shared" si="89"/>
        <v>0</v>
      </c>
      <c r="K96" s="33">
        <f t="shared" si="90"/>
        <v>0</v>
      </c>
      <c r="L96" s="33">
        <f t="shared" si="91"/>
      </c>
      <c r="M96" s="52">
        <f t="shared" si="92"/>
        <v>200</v>
      </c>
      <c r="N96" s="33">
        <f t="shared" si="93"/>
      </c>
      <c r="P96" s="48" t="b">
        <f t="shared" si="94"/>
        <v>0</v>
      </c>
      <c r="Q96" s="48">
        <f t="shared" si="95"/>
      </c>
      <c r="R96" s="48">
        <f ca="1" t="shared" si="96"/>
      </c>
      <c r="S96" s="48">
        <f t="shared" si="97"/>
      </c>
      <c r="T96" s="48">
        <f t="shared" si="98"/>
      </c>
      <c r="U96" s="53">
        <f ca="1" t="shared" si="99"/>
      </c>
      <c r="V96" s="53">
        <f ca="1" t="shared" si="100"/>
      </c>
      <c r="W96" s="33">
        <f ca="1" t="shared" si="76"/>
      </c>
      <c r="X96" s="33">
        <f ca="1" t="shared" si="77"/>
      </c>
      <c r="Y96" s="33">
        <f ca="1" t="shared" si="78"/>
      </c>
      <c r="Z96" s="33">
        <f ca="1" t="shared" si="79"/>
      </c>
      <c r="AA96" s="33">
        <f ca="1" t="shared" si="80"/>
      </c>
      <c r="AB96" s="33">
        <f ca="1" t="shared" si="81"/>
      </c>
      <c r="AC96" s="33">
        <f ca="1" t="shared" si="82"/>
      </c>
      <c r="AD96" s="52">
        <f ca="1" t="shared" si="83"/>
      </c>
      <c r="AE96" s="33">
        <f ca="1" t="shared" si="84"/>
      </c>
    </row>
    <row r="97" spans="1:31" ht="15.75">
      <c r="A97" s="33"/>
      <c r="B97" s="33"/>
      <c r="C97" s="33"/>
      <c r="D97" s="33">
        <f t="shared" si="85"/>
      </c>
      <c r="E97" s="33"/>
      <c r="F97" s="33">
        <f t="shared" si="86"/>
      </c>
      <c r="G97" s="33"/>
      <c r="H97" s="33">
        <f t="shared" si="87"/>
      </c>
      <c r="I97" s="33">
        <f t="shared" si="88"/>
        <v>0</v>
      </c>
      <c r="J97" s="33">
        <f t="shared" si="89"/>
        <v>0</v>
      </c>
      <c r="K97" s="33">
        <f t="shared" si="90"/>
        <v>0</v>
      </c>
      <c r="L97" s="33">
        <f t="shared" si="91"/>
      </c>
      <c r="M97" s="52">
        <f t="shared" si="92"/>
        <v>200</v>
      </c>
      <c r="N97" s="33">
        <f t="shared" si="93"/>
      </c>
      <c r="P97" s="48" t="b">
        <f t="shared" si="94"/>
        <v>0</v>
      </c>
      <c r="Q97" s="48">
        <f t="shared" si="95"/>
      </c>
      <c r="R97" s="48">
        <f ca="1" t="shared" si="96"/>
      </c>
      <c r="S97" s="48">
        <f t="shared" si="97"/>
      </c>
      <c r="T97" s="48">
        <f t="shared" si="98"/>
      </c>
      <c r="U97" s="53">
        <f ca="1" t="shared" si="99"/>
      </c>
      <c r="V97" s="53">
        <f ca="1" t="shared" si="100"/>
      </c>
      <c r="W97" s="33">
        <f ca="1" t="shared" si="76"/>
      </c>
      <c r="X97" s="33">
        <f ca="1" t="shared" si="77"/>
      </c>
      <c r="Y97" s="33">
        <f ca="1" t="shared" si="78"/>
      </c>
      <c r="Z97" s="33">
        <f ca="1" t="shared" si="79"/>
      </c>
      <c r="AA97" s="33">
        <f ca="1" t="shared" si="80"/>
      </c>
      <c r="AB97" s="33">
        <f ca="1" t="shared" si="81"/>
      </c>
      <c r="AC97" s="33">
        <f ca="1" t="shared" si="82"/>
      </c>
      <c r="AD97" s="52">
        <f ca="1" t="shared" si="83"/>
      </c>
      <c r="AE97" s="33">
        <f ca="1" t="shared" si="84"/>
      </c>
    </row>
    <row r="98" spans="1:31" ht="15.75">
      <c r="A98" s="33"/>
      <c r="B98" s="33"/>
      <c r="C98" s="33"/>
      <c r="D98" s="33">
        <f t="shared" si="85"/>
      </c>
      <c r="E98" s="33"/>
      <c r="F98" s="33">
        <f t="shared" si="86"/>
      </c>
      <c r="G98" s="33"/>
      <c r="H98" s="33">
        <f t="shared" si="87"/>
      </c>
      <c r="I98" s="33">
        <f t="shared" si="88"/>
        <v>0</v>
      </c>
      <c r="J98" s="33">
        <f t="shared" si="89"/>
        <v>0</v>
      </c>
      <c r="K98" s="33">
        <f t="shared" si="90"/>
        <v>0</v>
      </c>
      <c r="L98" s="33">
        <f t="shared" si="91"/>
      </c>
      <c r="M98" s="52">
        <f t="shared" si="92"/>
        <v>200</v>
      </c>
      <c r="N98" s="33">
        <f t="shared" si="93"/>
      </c>
      <c r="P98" s="48" t="b">
        <f t="shared" si="94"/>
        <v>0</v>
      </c>
      <c r="Q98" s="48">
        <f t="shared" si="95"/>
      </c>
      <c r="R98" s="48">
        <f ca="1" t="shared" si="96"/>
      </c>
      <c r="S98" s="48">
        <f t="shared" si="97"/>
      </c>
      <c r="T98" s="48">
        <f t="shared" si="98"/>
      </c>
      <c r="U98" s="53">
        <f ca="1" t="shared" si="99"/>
      </c>
      <c r="V98" s="53">
        <f ca="1" t="shared" si="100"/>
      </c>
      <c r="W98" s="33">
        <f ca="1" t="shared" si="76"/>
      </c>
      <c r="X98" s="33">
        <f ca="1" t="shared" si="77"/>
      </c>
      <c r="Y98" s="33">
        <f ca="1" t="shared" si="78"/>
      </c>
      <c r="Z98" s="33">
        <f ca="1" t="shared" si="79"/>
      </c>
      <c r="AA98" s="33">
        <f ca="1" t="shared" si="80"/>
      </c>
      <c r="AB98" s="33">
        <f ca="1" t="shared" si="81"/>
      </c>
      <c r="AC98" s="33">
        <f ca="1" t="shared" si="82"/>
      </c>
      <c r="AD98" s="52">
        <f ca="1" t="shared" si="83"/>
      </c>
      <c r="AE98" s="33">
        <f ca="1" t="shared" si="84"/>
      </c>
    </row>
    <row r="99" spans="1:31" ht="15.75">
      <c r="A99" s="33"/>
      <c r="B99" s="33"/>
      <c r="C99" s="33"/>
      <c r="D99" s="33">
        <f t="shared" si="85"/>
      </c>
      <c r="E99" s="33"/>
      <c r="F99" s="33">
        <f t="shared" si="86"/>
      </c>
      <c r="G99" s="33"/>
      <c r="H99" s="33">
        <f t="shared" si="87"/>
      </c>
      <c r="I99" s="33">
        <f t="shared" si="88"/>
        <v>0</v>
      </c>
      <c r="J99" s="33">
        <f t="shared" si="89"/>
        <v>0</v>
      </c>
      <c r="K99" s="33">
        <f t="shared" si="90"/>
        <v>0</v>
      </c>
      <c r="L99" s="33">
        <f t="shared" si="91"/>
      </c>
      <c r="M99" s="52">
        <f t="shared" si="92"/>
        <v>200</v>
      </c>
      <c r="N99" s="33">
        <f t="shared" si="93"/>
      </c>
      <c r="P99" s="48" t="b">
        <f t="shared" si="94"/>
        <v>0</v>
      </c>
      <c r="Q99" s="48">
        <f t="shared" si="95"/>
      </c>
      <c r="R99" s="48">
        <f ca="1" t="shared" si="96"/>
      </c>
      <c r="S99" s="48">
        <f t="shared" si="97"/>
      </c>
      <c r="T99" s="48">
        <f t="shared" si="98"/>
      </c>
      <c r="U99" s="53">
        <f ca="1" t="shared" si="99"/>
      </c>
      <c r="V99" s="53">
        <f ca="1" t="shared" si="100"/>
      </c>
      <c r="W99" s="33">
        <f ca="1" t="shared" si="76"/>
      </c>
      <c r="X99" s="33">
        <f ca="1" t="shared" si="77"/>
      </c>
      <c r="Y99" s="33">
        <f ca="1" t="shared" si="78"/>
      </c>
      <c r="Z99" s="33">
        <f ca="1" t="shared" si="79"/>
      </c>
      <c r="AA99" s="33">
        <f ca="1" t="shared" si="80"/>
      </c>
      <c r="AB99" s="33">
        <f ca="1" t="shared" si="81"/>
      </c>
      <c r="AC99" s="33">
        <f ca="1" t="shared" si="82"/>
      </c>
      <c r="AD99" s="52">
        <f ca="1" t="shared" si="83"/>
      </c>
      <c r="AE99" s="33">
        <f ca="1" t="shared" si="84"/>
      </c>
    </row>
  </sheetData>
  <sheetProtection/>
  <mergeCells count="55">
    <mergeCell ref="A4:A5"/>
    <mergeCell ref="C79:D79"/>
    <mergeCell ref="E29:F29"/>
    <mergeCell ref="G1:N3"/>
    <mergeCell ref="N79:N80"/>
    <mergeCell ref="I79:K79"/>
    <mergeCell ref="G79:H79"/>
    <mergeCell ref="G29:H29"/>
    <mergeCell ref="A29:A30"/>
    <mergeCell ref="B29:B30"/>
    <mergeCell ref="N54:N55"/>
    <mergeCell ref="C54:D54"/>
    <mergeCell ref="E54:F54"/>
    <mergeCell ref="G54:H54"/>
    <mergeCell ref="I54:K54"/>
    <mergeCell ref="A54:A55"/>
    <mergeCell ref="C29:D29"/>
    <mergeCell ref="G4:H4"/>
    <mergeCell ref="G28:H28"/>
    <mergeCell ref="I29:K29"/>
    <mergeCell ref="A79:A80"/>
    <mergeCell ref="B4:B5"/>
    <mergeCell ref="E79:F79"/>
    <mergeCell ref="E4:F4"/>
    <mergeCell ref="C4:D4"/>
    <mergeCell ref="B54:B55"/>
    <mergeCell ref="B79:B80"/>
    <mergeCell ref="W4:X4"/>
    <mergeCell ref="Y4:Z4"/>
    <mergeCell ref="AA4:AB4"/>
    <mergeCell ref="N4:N5"/>
    <mergeCell ref="N29:N30"/>
    <mergeCell ref="I4:K4"/>
    <mergeCell ref="U79:U80"/>
    <mergeCell ref="V79:V80"/>
    <mergeCell ref="W79:X79"/>
    <mergeCell ref="AE4:AE5"/>
    <mergeCell ref="AA28:AB28"/>
    <mergeCell ref="U29:U30"/>
    <mergeCell ref="V29:V30"/>
    <mergeCell ref="W29:X29"/>
    <mergeCell ref="Y29:Z29"/>
    <mergeCell ref="AA29:AB29"/>
    <mergeCell ref="AE29:AE30"/>
    <mergeCell ref="U4:U5"/>
    <mergeCell ref="V4:V5"/>
    <mergeCell ref="Y79:Z79"/>
    <mergeCell ref="AA79:AB79"/>
    <mergeCell ref="AE79:AE80"/>
    <mergeCell ref="AE54:AE55"/>
    <mergeCell ref="U54:U55"/>
    <mergeCell ref="V54:V55"/>
    <mergeCell ref="W54:X54"/>
    <mergeCell ref="Y54:Z54"/>
    <mergeCell ref="AA54:AB5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84" r:id="rId1"/>
  <rowBreaks count="3" manualBreakCount="3">
    <brk id="25" max="255" man="1"/>
    <brk id="50" max="255" man="1"/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C13" sqref="C13"/>
    </sheetView>
  </sheetViews>
  <sheetFormatPr defaultColWidth="4.140625" defaultRowHeight="15"/>
  <cols>
    <col min="1" max="1" width="6.140625" style="84" bestFit="1" customWidth="1"/>
    <col min="2" max="2" width="22.00390625" style="84" bestFit="1" customWidth="1"/>
    <col min="3" max="3" width="16.8515625" style="84" bestFit="1" customWidth="1"/>
    <col min="4" max="4" width="6.8515625" style="84" bestFit="1" customWidth="1"/>
    <col min="5" max="5" width="6.421875" style="84" bestFit="1" customWidth="1"/>
    <col min="6" max="6" width="6.8515625" style="84" bestFit="1" customWidth="1"/>
    <col min="7" max="7" width="6.421875" style="84" bestFit="1" customWidth="1"/>
    <col min="8" max="8" width="6.8515625" style="84" bestFit="1" customWidth="1"/>
    <col min="9" max="9" width="6.421875" style="84" bestFit="1" customWidth="1"/>
    <col min="10" max="10" width="6.8515625" style="84" bestFit="1" customWidth="1"/>
    <col min="11" max="11" width="6.421875" style="84" bestFit="1" customWidth="1"/>
    <col min="12" max="12" width="6.8515625" style="84" bestFit="1" customWidth="1"/>
    <col min="13" max="13" width="6.421875" style="84" bestFit="1" customWidth="1"/>
    <col min="14" max="14" width="6.8515625" style="84" bestFit="1" customWidth="1"/>
    <col min="15" max="15" width="6.421875" style="84" bestFit="1" customWidth="1"/>
    <col min="16" max="16" width="6.8515625" style="84" bestFit="1" customWidth="1"/>
    <col min="17" max="17" width="6.421875" style="84" bestFit="1" customWidth="1"/>
    <col min="18" max="18" width="6.8515625" style="84" bestFit="1" customWidth="1"/>
    <col min="19" max="19" width="6.421875" style="84" bestFit="1" customWidth="1"/>
    <col min="20" max="20" width="9.00390625" style="84" bestFit="1" customWidth="1"/>
    <col min="21" max="21" width="9.8515625" style="84" bestFit="1" customWidth="1"/>
    <col min="22" max="22" width="6.140625" style="84" bestFit="1" customWidth="1"/>
  </cols>
  <sheetData>
    <row r="1" spans="1:22" ht="15">
      <c r="A1" s="119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5">
      <c r="A2" s="85"/>
      <c r="B2" s="85"/>
      <c r="C2" s="85"/>
      <c r="D2" s="119" t="s">
        <v>85</v>
      </c>
      <c r="E2" s="119"/>
      <c r="F2" s="119"/>
      <c r="G2" s="119"/>
      <c r="H2" s="119" t="s">
        <v>57</v>
      </c>
      <c r="I2" s="119"/>
      <c r="J2" s="119"/>
      <c r="K2" s="119"/>
      <c r="L2" s="119" t="s">
        <v>86</v>
      </c>
      <c r="M2" s="119"/>
      <c r="N2" s="119"/>
      <c r="O2" s="119"/>
      <c r="P2" s="119" t="s">
        <v>87</v>
      </c>
      <c r="Q2" s="119"/>
      <c r="R2" s="119"/>
      <c r="S2" s="119"/>
      <c r="T2" s="85" t="s">
        <v>51</v>
      </c>
      <c r="U2" s="85"/>
      <c r="V2" s="85"/>
    </row>
    <row r="3" spans="1:22" ht="15">
      <c r="A3" s="85"/>
      <c r="B3" s="85"/>
      <c r="C3" s="85"/>
      <c r="D3" s="119" t="s">
        <v>65</v>
      </c>
      <c r="E3" s="119"/>
      <c r="F3" s="119" t="s">
        <v>66</v>
      </c>
      <c r="G3" s="119"/>
      <c r="H3" s="119" t="s">
        <v>67</v>
      </c>
      <c r="I3" s="119"/>
      <c r="J3" s="119" t="s">
        <v>68</v>
      </c>
      <c r="K3" s="119"/>
      <c r="L3" s="119" t="s">
        <v>69</v>
      </c>
      <c r="M3" s="119"/>
      <c r="N3" s="119" t="s">
        <v>70</v>
      </c>
      <c r="O3" s="119"/>
      <c r="P3" s="119" t="s">
        <v>71</v>
      </c>
      <c r="Q3" s="119"/>
      <c r="R3" s="119" t="s">
        <v>72</v>
      </c>
      <c r="S3" s="119"/>
      <c r="T3" s="85" t="s">
        <v>20</v>
      </c>
      <c r="U3" s="85" t="s">
        <v>20</v>
      </c>
      <c r="V3" s="85" t="s">
        <v>73</v>
      </c>
    </row>
    <row r="4" spans="1:22" ht="15">
      <c r="A4" s="85" t="s">
        <v>73</v>
      </c>
      <c r="B4" s="85" t="s">
        <v>145</v>
      </c>
      <c r="C4" s="85" t="s">
        <v>48</v>
      </c>
      <c r="D4" s="85" t="s">
        <v>41</v>
      </c>
      <c r="E4" s="85" t="s">
        <v>63</v>
      </c>
      <c r="F4" s="85" t="s">
        <v>41</v>
      </c>
      <c r="G4" s="85" t="s">
        <v>63</v>
      </c>
      <c r="H4" s="85" t="s">
        <v>41</v>
      </c>
      <c r="I4" s="85" t="s">
        <v>63</v>
      </c>
      <c r="J4" s="85" t="s">
        <v>41</v>
      </c>
      <c r="K4" s="85" t="s">
        <v>63</v>
      </c>
      <c r="L4" s="85" t="s">
        <v>41</v>
      </c>
      <c r="M4" s="85" t="s">
        <v>63</v>
      </c>
      <c r="N4" s="85" t="s">
        <v>41</v>
      </c>
      <c r="O4" s="85" t="s">
        <v>63</v>
      </c>
      <c r="P4" s="85" t="s">
        <v>41</v>
      </c>
      <c r="Q4" s="85" t="s">
        <v>63</v>
      </c>
      <c r="R4" s="85" t="s">
        <v>41</v>
      </c>
      <c r="S4" s="85" t="s">
        <v>63</v>
      </c>
      <c r="T4" s="85" t="s">
        <v>41</v>
      </c>
      <c r="U4" s="85" t="s">
        <v>49</v>
      </c>
      <c r="V4" s="85"/>
    </row>
    <row r="5" spans="1:22" ht="15">
      <c r="A5" s="85">
        <v>1</v>
      </c>
      <c r="B5" s="85" t="s">
        <v>0</v>
      </c>
      <c r="C5" s="85" t="s">
        <v>100</v>
      </c>
      <c r="D5" s="85">
        <v>15</v>
      </c>
      <c r="E5" s="85">
        <v>2</v>
      </c>
      <c r="F5" s="85">
        <v>32</v>
      </c>
      <c r="G5" s="85">
        <v>1</v>
      </c>
      <c r="H5" s="85">
        <v>20</v>
      </c>
      <c r="I5" s="85">
        <v>4</v>
      </c>
      <c r="J5" s="85">
        <v>9</v>
      </c>
      <c r="K5" s="85">
        <v>1</v>
      </c>
      <c r="L5" s="85">
        <v>7</v>
      </c>
      <c r="M5" s="85">
        <v>2</v>
      </c>
      <c r="N5" s="85">
        <v>37</v>
      </c>
      <c r="O5" s="85">
        <v>2</v>
      </c>
      <c r="P5" s="85">
        <v>87</v>
      </c>
      <c r="Q5" s="85">
        <v>1</v>
      </c>
      <c r="R5" s="85">
        <v>24</v>
      </c>
      <c r="S5" s="85">
        <v>2</v>
      </c>
      <c r="T5" s="85">
        <v>231</v>
      </c>
      <c r="U5" s="86">
        <f aca="true" t="shared" si="0" ref="U5:U36">SUM(E5+G5+I5+K5+M5+O5+Q5+S5)</f>
        <v>15</v>
      </c>
      <c r="V5" s="85">
        <v>1</v>
      </c>
    </row>
    <row r="6" spans="1:22" ht="15">
      <c r="A6" s="85">
        <v>2</v>
      </c>
      <c r="B6" s="85" t="s">
        <v>118</v>
      </c>
      <c r="C6" s="85" t="s">
        <v>100</v>
      </c>
      <c r="D6" s="85">
        <v>18</v>
      </c>
      <c r="E6" s="85">
        <v>2</v>
      </c>
      <c r="F6" s="85">
        <v>29</v>
      </c>
      <c r="G6" s="85">
        <v>1</v>
      </c>
      <c r="H6" s="85">
        <v>28</v>
      </c>
      <c r="I6" s="85">
        <v>1</v>
      </c>
      <c r="J6" s="85">
        <v>14</v>
      </c>
      <c r="K6" s="85">
        <v>1</v>
      </c>
      <c r="L6" s="85">
        <v>20</v>
      </c>
      <c r="M6" s="85">
        <v>1</v>
      </c>
      <c r="N6" s="85">
        <v>30</v>
      </c>
      <c r="O6" s="85">
        <v>1</v>
      </c>
      <c r="P6" s="85">
        <v>22</v>
      </c>
      <c r="Q6" s="85">
        <v>4</v>
      </c>
      <c r="R6" s="85">
        <v>9</v>
      </c>
      <c r="S6" s="85">
        <v>5</v>
      </c>
      <c r="T6" s="85">
        <v>170</v>
      </c>
      <c r="U6" s="86">
        <f t="shared" si="0"/>
        <v>16</v>
      </c>
      <c r="V6" s="85">
        <v>2</v>
      </c>
    </row>
    <row r="7" spans="1:22" ht="15">
      <c r="A7" s="85">
        <v>3</v>
      </c>
      <c r="B7" s="85" t="s">
        <v>34</v>
      </c>
      <c r="C7" s="85" t="s">
        <v>101</v>
      </c>
      <c r="D7" s="85">
        <v>17</v>
      </c>
      <c r="E7" s="85">
        <v>3</v>
      </c>
      <c r="F7" s="85">
        <v>24</v>
      </c>
      <c r="G7" s="85">
        <v>1</v>
      </c>
      <c r="H7" s="85">
        <v>20</v>
      </c>
      <c r="I7" s="85">
        <v>2</v>
      </c>
      <c r="J7" s="85">
        <v>6</v>
      </c>
      <c r="K7" s="85">
        <v>8</v>
      </c>
      <c r="L7" s="85">
        <v>6</v>
      </c>
      <c r="M7" s="85">
        <v>1</v>
      </c>
      <c r="N7" s="85">
        <v>42</v>
      </c>
      <c r="O7" s="85">
        <v>1</v>
      </c>
      <c r="P7" s="85">
        <v>69</v>
      </c>
      <c r="Q7" s="85">
        <v>4</v>
      </c>
      <c r="R7" s="85">
        <v>17</v>
      </c>
      <c r="S7" s="85">
        <v>2</v>
      </c>
      <c r="T7" s="85">
        <v>201</v>
      </c>
      <c r="U7" s="86">
        <f t="shared" si="0"/>
        <v>22</v>
      </c>
      <c r="V7" s="85">
        <v>3</v>
      </c>
    </row>
    <row r="8" spans="1:22" ht="15">
      <c r="A8" s="85">
        <v>4</v>
      </c>
      <c r="B8" s="85" t="s">
        <v>32</v>
      </c>
      <c r="C8" s="85" t="s">
        <v>91</v>
      </c>
      <c r="D8" s="85">
        <v>12</v>
      </c>
      <c r="E8" s="85">
        <v>5</v>
      </c>
      <c r="F8" s="85">
        <v>6</v>
      </c>
      <c r="G8" s="85">
        <v>9</v>
      </c>
      <c r="H8" s="85">
        <v>19</v>
      </c>
      <c r="I8" s="85">
        <v>4</v>
      </c>
      <c r="J8" s="85">
        <v>9</v>
      </c>
      <c r="K8" s="85">
        <v>3</v>
      </c>
      <c r="L8" s="85">
        <v>5</v>
      </c>
      <c r="M8" s="85">
        <v>3</v>
      </c>
      <c r="N8" s="85">
        <v>42.5</v>
      </c>
      <c r="O8" s="85">
        <v>1</v>
      </c>
      <c r="P8" s="85">
        <v>48</v>
      </c>
      <c r="Q8" s="85">
        <v>1</v>
      </c>
      <c r="R8" s="85">
        <v>21</v>
      </c>
      <c r="S8" s="85">
        <v>3</v>
      </c>
      <c r="T8" s="85">
        <v>162.5</v>
      </c>
      <c r="U8" s="86">
        <f t="shared" si="0"/>
        <v>29</v>
      </c>
      <c r="V8" s="85">
        <v>4</v>
      </c>
    </row>
    <row r="9" spans="1:22" ht="15">
      <c r="A9" s="85">
        <v>5</v>
      </c>
      <c r="B9" s="85" t="s">
        <v>110</v>
      </c>
      <c r="C9" s="85" t="s">
        <v>94</v>
      </c>
      <c r="D9" s="85">
        <v>17</v>
      </c>
      <c r="E9" s="85">
        <v>2</v>
      </c>
      <c r="F9" s="85">
        <v>21</v>
      </c>
      <c r="G9" s="85">
        <v>4</v>
      </c>
      <c r="H9" s="85">
        <v>10</v>
      </c>
      <c r="I9" s="85">
        <v>7</v>
      </c>
      <c r="J9" s="85">
        <v>11</v>
      </c>
      <c r="K9" s="85">
        <v>1</v>
      </c>
      <c r="L9" s="85">
        <v>14</v>
      </c>
      <c r="M9" s="85">
        <v>2</v>
      </c>
      <c r="N9" s="85">
        <v>10</v>
      </c>
      <c r="O9" s="85">
        <v>7</v>
      </c>
      <c r="P9" s="85">
        <v>17</v>
      </c>
      <c r="Q9" s="85">
        <v>5</v>
      </c>
      <c r="R9" s="85">
        <v>31</v>
      </c>
      <c r="S9" s="85">
        <v>1</v>
      </c>
      <c r="T9" s="85">
        <v>131</v>
      </c>
      <c r="U9" s="86">
        <f t="shared" si="0"/>
        <v>29</v>
      </c>
      <c r="V9" s="85">
        <v>5</v>
      </c>
    </row>
    <row r="10" spans="1:22" ht="15">
      <c r="A10" s="85">
        <v>6</v>
      </c>
      <c r="B10" s="85" t="s">
        <v>92</v>
      </c>
      <c r="C10" s="85" t="s">
        <v>101</v>
      </c>
      <c r="D10" s="85">
        <v>16</v>
      </c>
      <c r="E10" s="85">
        <v>1</v>
      </c>
      <c r="F10" s="85">
        <v>15</v>
      </c>
      <c r="G10" s="85">
        <v>1</v>
      </c>
      <c r="H10" s="85">
        <v>11</v>
      </c>
      <c r="I10" s="85">
        <v>8</v>
      </c>
      <c r="J10" s="85">
        <v>7</v>
      </c>
      <c r="K10" s="85">
        <v>4</v>
      </c>
      <c r="L10" s="85">
        <v>14</v>
      </c>
      <c r="M10" s="85">
        <v>2</v>
      </c>
      <c r="N10" s="85">
        <v>28</v>
      </c>
      <c r="O10" s="85">
        <v>4</v>
      </c>
      <c r="P10" s="85">
        <v>36</v>
      </c>
      <c r="Q10" s="85">
        <v>8</v>
      </c>
      <c r="R10" s="85">
        <v>28</v>
      </c>
      <c r="S10" s="85">
        <v>2</v>
      </c>
      <c r="T10" s="85">
        <v>155</v>
      </c>
      <c r="U10" s="86">
        <f t="shared" si="0"/>
        <v>30</v>
      </c>
      <c r="V10" s="85">
        <v>6</v>
      </c>
    </row>
    <row r="11" spans="1:22" ht="15">
      <c r="A11" s="85">
        <v>7</v>
      </c>
      <c r="B11" s="85" t="s">
        <v>95</v>
      </c>
      <c r="C11" s="85" t="s">
        <v>96</v>
      </c>
      <c r="D11" s="85">
        <v>5</v>
      </c>
      <c r="E11" s="85">
        <v>9</v>
      </c>
      <c r="F11" s="85">
        <v>26</v>
      </c>
      <c r="G11" s="85">
        <v>2</v>
      </c>
      <c r="H11" s="85">
        <v>19</v>
      </c>
      <c r="I11" s="85">
        <v>1</v>
      </c>
      <c r="J11" s="85">
        <v>11</v>
      </c>
      <c r="K11" s="85">
        <v>2</v>
      </c>
      <c r="L11" s="85">
        <v>12</v>
      </c>
      <c r="M11" s="85">
        <v>4</v>
      </c>
      <c r="N11" s="85">
        <v>7</v>
      </c>
      <c r="O11" s="85">
        <v>10</v>
      </c>
      <c r="P11" s="85">
        <v>31</v>
      </c>
      <c r="Q11" s="85">
        <v>1</v>
      </c>
      <c r="R11" s="85">
        <v>30</v>
      </c>
      <c r="S11" s="85">
        <v>2</v>
      </c>
      <c r="T11" s="85">
        <v>141</v>
      </c>
      <c r="U11" s="86">
        <f t="shared" si="0"/>
        <v>31</v>
      </c>
      <c r="V11" s="85">
        <v>7</v>
      </c>
    </row>
    <row r="12" spans="1:22" ht="15">
      <c r="A12" s="85">
        <v>8</v>
      </c>
      <c r="B12" s="85" t="s">
        <v>107</v>
      </c>
      <c r="C12" s="85" t="s">
        <v>100</v>
      </c>
      <c r="D12" s="85">
        <v>20</v>
      </c>
      <c r="E12" s="85">
        <v>1</v>
      </c>
      <c r="F12" s="85">
        <v>16</v>
      </c>
      <c r="G12" s="85">
        <v>3</v>
      </c>
      <c r="H12" s="85"/>
      <c r="I12" s="85">
        <v>15</v>
      </c>
      <c r="J12" s="85">
        <v>7</v>
      </c>
      <c r="K12" s="85">
        <v>4</v>
      </c>
      <c r="L12" s="85">
        <v>19</v>
      </c>
      <c r="M12" s="85">
        <v>1</v>
      </c>
      <c r="N12" s="85">
        <v>17</v>
      </c>
      <c r="O12" s="85">
        <v>3</v>
      </c>
      <c r="P12" s="85">
        <v>49</v>
      </c>
      <c r="Q12" s="85">
        <v>2</v>
      </c>
      <c r="R12" s="85">
        <v>20</v>
      </c>
      <c r="S12" s="85">
        <v>5</v>
      </c>
      <c r="T12" s="85">
        <v>148</v>
      </c>
      <c r="U12" s="86">
        <f t="shared" si="0"/>
        <v>34</v>
      </c>
      <c r="V12" s="85">
        <v>8</v>
      </c>
    </row>
    <row r="13" spans="1:22" ht="15">
      <c r="A13" s="85">
        <v>9</v>
      </c>
      <c r="B13" s="85" t="s">
        <v>121</v>
      </c>
      <c r="C13" s="85" t="s">
        <v>101</v>
      </c>
      <c r="D13" s="85">
        <v>11</v>
      </c>
      <c r="E13" s="85">
        <v>6</v>
      </c>
      <c r="F13" s="85">
        <v>20</v>
      </c>
      <c r="G13" s="85">
        <v>4</v>
      </c>
      <c r="H13" s="85">
        <v>13</v>
      </c>
      <c r="I13" s="85">
        <v>5</v>
      </c>
      <c r="J13" s="85">
        <v>10</v>
      </c>
      <c r="K13" s="85">
        <v>6</v>
      </c>
      <c r="L13" s="85">
        <v>16</v>
      </c>
      <c r="M13" s="85">
        <v>1</v>
      </c>
      <c r="N13" s="85">
        <v>20</v>
      </c>
      <c r="O13" s="85">
        <v>2</v>
      </c>
      <c r="P13" s="85">
        <v>17</v>
      </c>
      <c r="Q13" s="85">
        <v>7</v>
      </c>
      <c r="R13" s="85">
        <v>20</v>
      </c>
      <c r="S13" s="85">
        <v>4</v>
      </c>
      <c r="T13" s="85">
        <v>127</v>
      </c>
      <c r="U13" s="86">
        <f t="shared" si="0"/>
        <v>35</v>
      </c>
      <c r="V13" s="85">
        <v>9</v>
      </c>
    </row>
    <row r="14" spans="1:22" ht="15">
      <c r="A14" s="85">
        <v>10</v>
      </c>
      <c r="B14" s="85" t="s">
        <v>12</v>
      </c>
      <c r="C14" s="85" t="s">
        <v>94</v>
      </c>
      <c r="D14" s="85">
        <v>11</v>
      </c>
      <c r="E14" s="85">
        <v>4</v>
      </c>
      <c r="F14" s="85">
        <v>13</v>
      </c>
      <c r="G14" s="85">
        <v>8</v>
      </c>
      <c r="H14" s="85">
        <v>18</v>
      </c>
      <c r="I14" s="85">
        <v>3</v>
      </c>
      <c r="J14" s="85">
        <v>1</v>
      </c>
      <c r="K14" s="85">
        <v>12</v>
      </c>
      <c r="L14" s="85">
        <v>11</v>
      </c>
      <c r="M14" s="85">
        <v>3</v>
      </c>
      <c r="N14" s="85">
        <v>17</v>
      </c>
      <c r="O14" s="85">
        <v>4</v>
      </c>
      <c r="P14" s="85">
        <v>59</v>
      </c>
      <c r="Q14" s="85">
        <v>2</v>
      </c>
      <c r="R14" s="85">
        <v>33</v>
      </c>
      <c r="S14" s="85">
        <v>1</v>
      </c>
      <c r="T14" s="85">
        <v>163</v>
      </c>
      <c r="U14" s="86">
        <f t="shared" si="0"/>
        <v>37</v>
      </c>
      <c r="V14" s="85">
        <v>10</v>
      </c>
    </row>
    <row r="15" spans="1:22" ht="15">
      <c r="A15" s="85">
        <v>11</v>
      </c>
      <c r="B15" s="85" t="s">
        <v>11</v>
      </c>
      <c r="C15" s="85" t="s">
        <v>94</v>
      </c>
      <c r="D15" s="85">
        <v>17</v>
      </c>
      <c r="E15" s="85">
        <v>3</v>
      </c>
      <c r="F15" s="85">
        <v>18</v>
      </c>
      <c r="G15" s="85">
        <v>5</v>
      </c>
      <c r="H15" s="85">
        <v>11</v>
      </c>
      <c r="I15" s="85">
        <v>7</v>
      </c>
      <c r="J15" s="85">
        <v>6</v>
      </c>
      <c r="K15" s="85">
        <v>5</v>
      </c>
      <c r="L15" s="85">
        <v>10</v>
      </c>
      <c r="M15" s="85">
        <v>7</v>
      </c>
      <c r="N15" s="85">
        <v>25</v>
      </c>
      <c r="O15" s="85">
        <v>5</v>
      </c>
      <c r="P15" s="85">
        <v>45</v>
      </c>
      <c r="Q15" s="85">
        <v>3</v>
      </c>
      <c r="R15" s="85">
        <v>17</v>
      </c>
      <c r="S15" s="85">
        <v>4</v>
      </c>
      <c r="T15" s="85">
        <v>149</v>
      </c>
      <c r="U15" s="86">
        <f t="shared" si="0"/>
        <v>39</v>
      </c>
      <c r="V15" s="85">
        <v>11</v>
      </c>
    </row>
    <row r="16" spans="1:22" ht="15">
      <c r="A16" s="85">
        <v>12</v>
      </c>
      <c r="B16" s="85" t="s">
        <v>37</v>
      </c>
      <c r="C16" s="85" t="s">
        <v>94</v>
      </c>
      <c r="D16" s="85">
        <v>20</v>
      </c>
      <c r="E16" s="85">
        <v>1</v>
      </c>
      <c r="F16" s="85">
        <v>23</v>
      </c>
      <c r="G16" s="85">
        <v>3</v>
      </c>
      <c r="H16" s="85">
        <v>15</v>
      </c>
      <c r="I16" s="85">
        <v>5</v>
      </c>
      <c r="J16" s="85">
        <v>11</v>
      </c>
      <c r="K16" s="85">
        <v>5</v>
      </c>
      <c r="L16" s="85">
        <v>7</v>
      </c>
      <c r="M16" s="85">
        <v>9</v>
      </c>
      <c r="N16" s="85">
        <v>7</v>
      </c>
      <c r="O16" s="85">
        <v>12</v>
      </c>
      <c r="P16" s="85">
        <v>26</v>
      </c>
      <c r="Q16" s="85">
        <v>3</v>
      </c>
      <c r="R16" s="85">
        <v>27</v>
      </c>
      <c r="S16" s="85">
        <v>1</v>
      </c>
      <c r="T16" s="85">
        <v>136</v>
      </c>
      <c r="U16" s="86">
        <f t="shared" si="0"/>
        <v>39</v>
      </c>
      <c r="V16" s="85">
        <v>12</v>
      </c>
    </row>
    <row r="17" spans="1:22" ht="15">
      <c r="A17" s="85">
        <v>13</v>
      </c>
      <c r="B17" s="85" t="s">
        <v>14</v>
      </c>
      <c r="C17" s="85" t="s">
        <v>89</v>
      </c>
      <c r="D17" s="85">
        <v>10</v>
      </c>
      <c r="E17" s="85">
        <v>9</v>
      </c>
      <c r="F17" s="85">
        <v>16</v>
      </c>
      <c r="G17" s="85">
        <v>4</v>
      </c>
      <c r="H17" s="85">
        <v>21</v>
      </c>
      <c r="I17" s="85">
        <v>3</v>
      </c>
      <c r="J17" s="85">
        <v>12</v>
      </c>
      <c r="K17" s="85">
        <v>2</v>
      </c>
      <c r="L17" s="85">
        <v>4</v>
      </c>
      <c r="M17" s="85">
        <v>10</v>
      </c>
      <c r="N17" s="85">
        <v>24</v>
      </c>
      <c r="O17" s="85">
        <v>2</v>
      </c>
      <c r="P17" s="85">
        <v>25</v>
      </c>
      <c r="Q17" s="85">
        <v>9</v>
      </c>
      <c r="R17" s="85">
        <v>24</v>
      </c>
      <c r="S17" s="85">
        <v>3</v>
      </c>
      <c r="T17" s="85">
        <v>136</v>
      </c>
      <c r="U17" s="86">
        <f t="shared" si="0"/>
        <v>42</v>
      </c>
      <c r="V17" s="85">
        <v>13</v>
      </c>
    </row>
    <row r="18" spans="1:22" ht="15">
      <c r="A18" s="85">
        <v>14</v>
      </c>
      <c r="B18" s="85" t="s">
        <v>113</v>
      </c>
      <c r="C18" s="85" t="s">
        <v>100</v>
      </c>
      <c r="D18" s="85">
        <v>14</v>
      </c>
      <c r="E18" s="85">
        <v>3</v>
      </c>
      <c r="F18" s="85">
        <v>6</v>
      </c>
      <c r="G18" s="85">
        <v>14</v>
      </c>
      <c r="H18" s="85">
        <v>21</v>
      </c>
      <c r="I18" s="85">
        <v>1</v>
      </c>
      <c r="J18" s="85">
        <v>6</v>
      </c>
      <c r="K18" s="85">
        <v>6</v>
      </c>
      <c r="L18" s="85">
        <v>11</v>
      </c>
      <c r="M18" s="85">
        <v>4</v>
      </c>
      <c r="N18" s="85">
        <v>39</v>
      </c>
      <c r="O18" s="85">
        <v>2</v>
      </c>
      <c r="P18" s="85">
        <v>23</v>
      </c>
      <c r="Q18" s="85">
        <v>6</v>
      </c>
      <c r="R18" s="85">
        <v>17</v>
      </c>
      <c r="S18" s="85">
        <v>7</v>
      </c>
      <c r="T18" s="85">
        <v>137</v>
      </c>
      <c r="U18" s="86">
        <f t="shared" si="0"/>
        <v>43</v>
      </c>
      <c r="V18" s="85">
        <v>14</v>
      </c>
    </row>
    <row r="19" spans="1:22" ht="15">
      <c r="A19" s="85">
        <v>15</v>
      </c>
      <c r="B19" s="85" t="s">
        <v>93</v>
      </c>
      <c r="C19" s="85" t="s">
        <v>94</v>
      </c>
      <c r="D19" s="85">
        <v>11</v>
      </c>
      <c r="E19" s="85">
        <v>4</v>
      </c>
      <c r="F19" s="85">
        <v>12</v>
      </c>
      <c r="G19" s="85">
        <v>5</v>
      </c>
      <c r="H19" s="85">
        <v>11</v>
      </c>
      <c r="I19" s="85">
        <v>6</v>
      </c>
      <c r="J19" s="85">
        <v>6</v>
      </c>
      <c r="K19" s="85">
        <v>4</v>
      </c>
      <c r="L19" s="85">
        <v>3</v>
      </c>
      <c r="M19" s="85">
        <v>9</v>
      </c>
      <c r="N19" s="85">
        <v>16</v>
      </c>
      <c r="O19" s="85">
        <v>8</v>
      </c>
      <c r="P19" s="85">
        <v>41</v>
      </c>
      <c r="Q19" s="85">
        <v>4</v>
      </c>
      <c r="R19" s="85">
        <v>22</v>
      </c>
      <c r="S19" s="85">
        <v>3</v>
      </c>
      <c r="T19" s="85">
        <v>122</v>
      </c>
      <c r="U19" s="86">
        <f t="shared" si="0"/>
        <v>43</v>
      </c>
      <c r="V19" s="85">
        <v>15</v>
      </c>
    </row>
    <row r="20" spans="1:22" ht="15">
      <c r="A20" s="85">
        <v>16</v>
      </c>
      <c r="B20" s="85" t="s">
        <v>106</v>
      </c>
      <c r="C20" s="85" t="s">
        <v>96</v>
      </c>
      <c r="D20" s="85">
        <v>13</v>
      </c>
      <c r="E20" s="85">
        <v>8</v>
      </c>
      <c r="F20" s="85">
        <v>13</v>
      </c>
      <c r="G20" s="85">
        <v>4</v>
      </c>
      <c r="H20" s="85">
        <v>14</v>
      </c>
      <c r="I20" s="85">
        <v>5</v>
      </c>
      <c r="J20" s="85">
        <v>9</v>
      </c>
      <c r="K20" s="85">
        <v>3</v>
      </c>
      <c r="L20" s="85">
        <v>10</v>
      </c>
      <c r="M20" s="85">
        <v>5</v>
      </c>
      <c r="N20" s="85">
        <v>21.5</v>
      </c>
      <c r="O20" s="85">
        <v>7</v>
      </c>
      <c r="P20" s="85">
        <v>34</v>
      </c>
      <c r="Q20" s="85">
        <v>6</v>
      </c>
      <c r="R20" s="85">
        <v>12</v>
      </c>
      <c r="S20" s="85">
        <v>6.5</v>
      </c>
      <c r="T20" s="85">
        <v>126.5</v>
      </c>
      <c r="U20" s="86">
        <f t="shared" si="0"/>
        <v>44.5</v>
      </c>
      <c r="V20" s="85">
        <v>16</v>
      </c>
    </row>
    <row r="21" spans="1:22" ht="15">
      <c r="A21" s="85">
        <v>17</v>
      </c>
      <c r="B21" s="85" t="s">
        <v>13</v>
      </c>
      <c r="C21" s="85" t="s">
        <v>89</v>
      </c>
      <c r="D21" s="85">
        <v>12</v>
      </c>
      <c r="E21" s="85">
        <v>3</v>
      </c>
      <c r="F21" s="85">
        <v>11</v>
      </c>
      <c r="G21" s="85">
        <v>6</v>
      </c>
      <c r="H21" s="85">
        <v>19</v>
      </c>
      <c r="I21" s="85">
        <v>2</v>
      </c>
      <c r="J21" s="85">
        <v>7</v>
      </c>
      <c r="K21" s="85">
        <v>5</v>
      </c>
      <c r="L21" s="85">
        <v>2</v>
      </c>
      <c r="M21" s="85">
        <v>11</v>
      </c>
      <c r="N21" s="85">
        <v>35</v>
      </c>
      <c r="O21" s="85">
        <v>3</v>
      </c>
      <c r="P21" s="85">
        <v>41</v>
      </c>
      <c r="Q21" s="85">
        <v>7</v>
      </c>
      <c r="R21" s="85">
        <v>11</v>
      </c>
      <c r="S21" s="85">
        <v>8</v>
      </c>
      <c r="T21" s="85">
        <v>138</v>
      </c>
      <c r="U21" s="86">
        <f t="shared" si="0"/>
        <v>45</v>
      </c>
      <c r="V21" s="85">
        <v>17</v>
      </c>
    </row>
    <row r="22" spans="1:22" ht="15">
      <c r="A22" s="85">
        <v>18</v>
      </c>
      <c r="B22" s="85" t="s">
        <v>52</v>
      </c>
      <c r="C22" s="85" t="s">
        <v>47</v>
      </c>
      <c r="D22" s="85">
        <v>22</v>
      </c>
      <c r="E22" s="85">
        <v>1</v>
      </c>
      <c r="F22" s="85">
        <v>14</v>
      </c>
      <c r="G22" s="85">
        <v>9</v>
      </c>
      <c r="H22" s="85">
        <v>16</v>
      </c>
      <c r="I22" s="85">
        <v>3</v>
      </c>
      <c r="J22" s="85">
        <v>11</v>
      </c>
      <c r="K22" s="85">
        <v>4</v>
      </c>
      <c r="L22" s="85">
        <v>6</v>
      </c>
      <c r="M22" s="85">
        <v>8</v>
      </c>
      <c r="N22" s="85">
        <v>18</v>
      </c>
      <c r="O22" s="85">
        <v>9</v>
      </c>
      <c r="P22" s="85">
        <v>17</v>
      </c>
      <c r="Q22" s="85">
        <v>5</v>
      </c>
      <c r="R22" s="85">
        <v>16</v>
      </c>
      <c r="S22" s="85">
        <v>8</v>
      </c>
      <c r="T22" s="85">
        <v>120</v>
      </c>
      <c r="U22" s="86">
        <f t="shared" si="0"/>
        <v>47</v>
      </c>
      <c r="V22" s="85">
        <v>18</v>
      </c>
    </row>
    <row r="23" spans="1:22" ht="15">
      <c r="A23" s="85">
        <v>19</v>
      </c>
      <c r="B23" s="85" t="s">
        <v>3</v>
      </c>
      <c r="C23" s="85" t="s">
        <v>89</v>
      </c>
      <c r="D23" s="85">
        <v>14</v>
      </c>
      <c r="E23" s="85">
        <v>4</v>
      </c>
      <c r="F23" s="85">
        <v>17</v>
      </c>
      <c r="G23" s="85">
        <v>7</v>
      </c>
      <c r="H23" s="85">
        <v>18</v>
      </c>
      <c r="I23" s="85">
        <v>2</v>
      </c>
      <c r="J23" s="85">
        <v>4</v>
      </c>
      <c r="K23" s="85">
        <v>10</v>
      </c>
      <c r="L23" s="85">
        <v>16</v>
      </c>
      <c r="M23" s="85">
        <v>2</v>
      </c>
      <c r="N23" s="85">
        <v>20</v>
      </c>
      <c r="O23" s="85">
        <v>4</v>
      </c>
      <c r="P23" s="85">
        <v>14</v>
      </c>
      <c r="Q23" s="85">
        <v>9.5</v>
      </c>
      <c r="R23" s="85">
        <v>13</v>
      </c>
      <c r="S23" s="85">
        <v>9</v>
      </c>
      <c r="T23" s="85">
        <v>116</v>
      </c>
      <c r="U23" s="86">
        <f t="shared" si="0"/>
        <v>47.5</v>
      </c>
      <c r="V23" s="85">
        <v>19</v>
      </c>
    </row>
    <row r="24" spans="1:22" ht="15">
      <c r="A24" s="85">
        <v>20</v>
      </c>
      <c r="B24" s="85" t="s">
        <v>33</v>
      </c>
      <c r="C24" s="85" t="s">
        <v>91</v>
      </c>
      <c r="D24" s="85">
        <v>10</v>
      </c>
      <c r="E24" s="85">
        <v>5</v>
      </c>
      <c r="F24" s="85">
        <v>22</v>
      </c>
      <c r="G24" s="85">
        <v>3</v>
      </c>
      <c r="H24" s="85">
        <v>10</v>
      </c>
      <c r="I24" s="85">
        <v>6</v>
      </c>
      <c r="J24" s="85">
        <v>4</v>
      </c>
      <c r="K24" s="85">
        <v>10</v>
      </c>
      <c r="L24" s="85">
        <v>9</v>
      </c>
      <c r="M24" s="85">
        <v>5</v>
      </c>
      <c r="N24" s="85">
        <v>14</v>
      </c>
      <c r="O24" s="85">
        <v>6</v>
      </c>
      <c r="P24" s="85">
        <v>23</v>
      </c>
      <c r="Q24" s="85">
        <v>3</v>
      </c>
      <c r="R24" s="85">
        <v>15</v>
      </c>
      <c r="S24" s="85">
        <v>10</v>
      </c>
      <c r="T24" s="85">
        <v>107</v>
      </c>
      <c r="U24" s="86">
        <f t="shared" si="0"/>
        <v>48</v>
      </c>
      <c r="V24" s="85">
        <v>20</v>
      </c>
    </row>
    <row r="25" spans="1:22" ht="15">
      <c r="A25" s="85">
        <v>21</v>
      </c>
      <c r="B25" s="85" t="s">
        <v>5</v>
      </c>
      <c r="C25" s="85" t="s">
        <v>91</v>
      </c>
      <c r="D25" s="85">
        <v>13</v>
      </c>
      <c r="E25" s="85">
        <v>6</v>
      </c>
      <c r="F25" s="85">
        <v>17</v>
      </c>
      <c r="G25" s="85">
        <v>6</v>
      </c>
      <c r="H25" s="85">
        <v>14</v>
      </c>
      <c r="I25" s="85">
        <v>4</v>
      </c>
      <c r="J25" s="85">
        <v>7</v>
      </c>
      <c r="K25" s="85">
        <v>9</v>
      </c>
      <c r="L25" s="85">
        <v>7</v>
      </c>
      <c r="M25" s="85">
        <v>8</v>
      </c>
      <c r="N25" s="85">
        <v>13</v>
      </c>
      <c r="O25" s="85">
        <v>10</v>
      </c>
      <c r="P25" s="85">
        <v>55</v>
      </c>
      <c r="Q25" s="85">
        <v>3</v>
      </c>
      <c r="R25" s="85">
        <v>16</v>
      </c>
      <c r="S25" s="85">
        <v>3</v>
      </c>
      <c r="T25" s="85">
        <v>142</v>
      </c>
      <c r="U25" s="86">
        <f t="shared" si="0"/>
        <v>49</v>
      </c>
      <c r="V25" s="85">
        <v>21</v>
      </c>
    </row>
    <row r="26" spans="1:22" ht="15">
      <c r="A26" s="85">
        <v>22</v>
      </c>
      <c r="B26" s="85" t="s">
        <v>128</v>
      </c>
      <c r="C26" s="85" t="s">
        <v>89</v>
      </c>
      <c r="D26" s="85" t="s">
        <v>148</v>
      </c>
      <c r="E26" s="85">
        <v>15</v>
      </c>
      <c r="F26" s="85" t="s">
        <v>148</v>
      </c>
      <c r="G26" s="85">
        <v>15</v>
      </c>
      <c r="H26" s="85">
        <v>26</v>
      </c>
      <c r="I26" s="85">
        <v>1</v>
      </c>
      <c r="J26" s="85">
        <v>12</v>
      </c>
      <c r="K26" s="85">
        <v>3</v>
      </c>
      <c r="L26" s="85">
        <v>7</v>
      </c>
      <c r="M26" s="85">
        <v>9</v>
      </c>
      <c r="N26" s="85">
        <v>14</v>
      </c>
      <c r="O26" s="85">
        <v>5</v>
      </c>
      <c r="P26" s="85">
        <v>30</v>
      </c>
      <c r="Q26" s="85">
        <v>1</v>
      </c>
      <c r="R26" s="85">
        <v>23</v>
      </c>
      <c r="S26" s="85">
        <v>1</v>
      </c>
      <c r="T26" s="85">
        <v>112</v>
      </c>
      <c r="U26" s="86">
        <f t="shared" si="0"/>
        <v>50</v>
      </c>
      <c r="V26" s="85">
        <v>22</v>
      </c>
    </row>
    <row r="27" spans="1:22" ht="15">
      <c r="A27" s="85">
        <v>23</v>
      </c>
      <c r="B27" s="85" t="s">
        <v>35</v>
      </c>
      <c r="C27" s="85" t="s">
        <v>94</v>
      </c>
      <c r="D27" s="85">
        <v>10</v>
      </c>
      <c r="E27" s="85">
        <v>5</v>
      </c>
      <c r="F27" s="85">
        <v>26</v>
      </c>
      <c r="G27" s="85">
        <v>2</v>
      </c>
      <c r="H27" s="85">
        <v>10</v>
      </c>
      <c r="I27" s="85">
        <v>9</v>
      </c>
      <c r="J27" s="85">
        <v>5</v>
      </c>
      <c r="K27" s="85">
        <v>11</v>
      </c>
      <c r="L27" s="85">
        <v>10</v>
      </c>
      <c r="M27" s="85">
        <v>6</v>
      </c>
      <c r="N27" s="85">
        <v>8</v>
      </c>
      <c r="O27" s="85">
        <v>11</v>
      </c>
      <c r="P27" s="85">
        <v>24</v>
      </c>
      <c r="Q27" s="85">
        <v>2</v>
      </c>
      <c r="R27" s="85">
        <v>12</v>
      </c>
      <c r="S27" s="85">
        <v>5</v>
      </c>
      <c r="T27" s="85">
        <v>105</v>
      </c>
      <c r="U27" s="86">
        <f t="shared" si="0"/>
        <v>51</v>
      </c>
      <c r="V27" s="85">
        <v>23</v>
      </c>
    </row>
    <row r="28" spans="1:22" ht="15">
      <c r="A28" s="85">
        <v>24</v>
      </c>
      <c r="B28" s="85" t="s">
        <v>123</v>
      </c>
      <c r="C28" s="85" t="s">
        <v>96</v>
      </c>
      <c r="D28" s="85">
        <v>9</v>
      </c>
      <c r="E28" s="85">
        <v>9</v>
      </c>
      <c r="F28" s="85">
        <v>19</v>
      </c>
      <c r="G28" s="85">
        <v>5</v>
      </c>
      <c r="H28" s="85">
        <v>15</v>
      </c>
      <c r="I28" s="85">
        <v>4</v>
      </c>
      <c r="J28" s="85">
        <v>8</v>
      </c>
      <c r="K28" s="85">
        <v>10</v>
      </c>
      <c r="L28" s="85">
        <v>9</v>
      </c>
      <c r="M28" s="85">
        <v>4</v>
      </c>
      <c r="N28" s="85">
        <v>12</v>
      </c>
      <c r="O28" s="85">
        <v>7</v>
      </c>
      <c r="P28" s="85">
        <v>43</v>
      </c>
      <c r="Q28" s="85">
        <v>5</v>
      </c>
      <c r="R28" s="85">
        <v>14</v>
      </c>
      <c r="S28" s="85">
        <v>8</v>
      </c>
      <c r="T28" s="85">
        <v>129</v>
      </c>
      <c r="U28" s="86">
        <f t="shared" si="0"/>
        <v>52</v>
      </c>
      <c r="V28" s="85">
        <v>24</v>
      </c>
    </row>
    <row r="29" spans="1:22" ht="15">
      <c r="A29" s="85">
        <v>25</v>
      </c>
      <c r="B29" s="85" t="s">
        <v>53</v>
      </c>
      <c r="C29" s="85" t="s">
        <v>101</v>
      </c>
      <c r="D29" s="85">
        <v>10</v>
      </c>
      <c r="E29" s="85">
        <v>7</v>
      </c>
      <c r="F29" s="85">
        <v>14</v>
      </c>
      <c r="G29" s="85">
        <v>2</v>
      </c>
      <c r="H29" s="85">
        <v>13</v>
      </c>
      <c r="I29" s="85">
        <v>7</v>
      </c>
      <c r="J29" s="85">
        <v>5</v>
      </c>
      <c r="K29" s="85">
        <v>9</v>
      </c>
      <c r="L29" s="85">
        <v>13</v>
      </c>
      <c r="M29" s="85">
        <v>5</v>
      </c>
      <c r="N29" s="85">
        <v>18</v>
      </c>
      <c r="O29" s="85">
        <v>6</v>
      </c>
      <c r="P29" s="85">
        <v>16</v>
      </c>
      <c r="Q29" s="85">
        <v>7</v>
      </c>
      <c r="R29" s="85">
        <v>11</v>
      </c>
      <c r="S29" s="85">
        <v>11</v>
      </c>
      <c r="T29" s="85">
        <v>100</v>
      </c>
      <c r="U29" s="86">
        <f t="shared" si="0"/>
        <v>54</v>
      </c>
      <c r="V29" s="85">
        <v>25</v>
      </c>
    </row>
    <row r="30" spans="1:22" ht="15">
      <c r="A30" s="85">
        <v>26</v>
      </c>
      <c r="B30" s="85" t="s">
        <v>90</v>
      </c>
      <c r="C30" s="85" t="s">
        <v>102</v>
      </c>
      <c r="D30" s="85">
        <v>8</v>
      </c>
      <c r="E30" s="85">
        <v>7</v>
      </c>
      <c r="F30" s="85">
        <v>28</v>
      </c>
      <c r="G30" s="85">
        <v>2</v>
      </c>
      <c r="H30" s="85">
        <v>14</v>
      </c>
      <c r="I30" s="85">
        <v>8</v>
      </c>
      <c r="J30" s="85">
        <v>6</v>
      </c>
      <c r="K30" s="85">
        <v>5.5</v>
      </c>
      <c r="L30" s="85">
        <v>5</v>
      </c>
      <c r="M30" s="85">
        <v>5</v>
      </c>
      <c r="N30" s="85">
        <v>14</v>
      </c>
      <c r="O30" s="85">
        <v>1</v>
      </c>
      <c r="P30" s="85" t="s">
        <v>148</v>
      </c>
      <c r="Q30" s="85">
        <v>15</v>
      </c>
      <c r="R30" s="85" t="s">
        <v>148</v>
      </c>
      <c r="S30" s="85">
        <v>15</v>
      </c>
      <c r="T30" s="85">
        <v>75</v>
      </c>
      <c r="U30" s="86">
        <f t="shared" si="0"/>
        <v>58.5</v>
      </c>
      <c r="V30" s="85">
        <v>26</v>
      </c>
    </row>
    <row r="31" spans="1:22" ht="15">
      <c r="A31" s="85">
        <v>27</v>
      </c>
      <c r="B31" s="85" t="s">
        <v>36</v>
      </c>
      <c r="C31" s="85" t="s">
        <v>91</v>
      </c>
      <c r="D31" s="85">
        <v>15</v>
      </c>
      <c r="E31" s="85">
        <v>2</v>
      </c>
      <c r="F31" s="85">
        <v>5</v>
      </c>
      <c r="G31" s="85">
        <v>10</v>
      </c>
      <c r="H31" s="85" t="s">
        <v>148</v>
      </c>
      <c r="I31" s="85">
        <v>15</v>
      </c>
      <c r="J31" s="85" t="s">
        <v>148</v>
      </c>
      <c r="K31" s="85">
        <v>15</v>
      </c>
      <c r="L31" s="85">
        <v>13</v>
      </c>
      <c r="M31" s="85">
        <v>3</v>
      </c>
      <c r="N31" s="85">
        <v>21</v>
      </c>
      <c r="O31" s="85">
        <v>3</v>
      </c>
      <c r="P31" s="85">
        <v>11</v>
      </c>
      <c r="Q31" s="85">
        <v>9</v>
      </c>
      <c r="R31" s="85">
        <v>16</v>
      </c>
      <c r="S31" s="85">
        <v>4</v>
      </c>
      <c r="T31" s="85">
        <v>81</v>
      </c>
      <c r="U31" s="86">
        <f t="shared" si="0"/>
        <v>61</v>
      </c>
      <c r="V31" s="85">
        <v>27</v>
      </c>
    </row>
    <row r="32" spans="1:22" ht="15">
      <c r="A32" s="85">
        <v>28</v>
      </c>
      <c r="B32" s="85" t="s">
        <v>7</v>
      </c>
      <c r="C32" s="85" t="s">
        <v>47</v>
      </c>
      <c r="D32" s="85">
        <v>9</v>
      </c>
      <c r="E32" s="85">
        <v>11</v>
      </c>
      <c r="F32" s="85">
        <v>15</v>
      </c>
      <c r="G32" s="85">
        <v>6</v>
      </c>
      <c r="H32" s="85">
        <v>18</v>
      </c>
      <c r="I32" s="85">
        <v>2</v>
      </c>
      <c r="J32" s="85">
        <v>9</v>
      </c>
      <c r="K32" s="85">
        <v>2</v>
      </c>
      <c r="L32" s="85">
        <v>4</v>
      </c>
      <c r="M32" s="85">
        <v>7</v>
      </c>
      <c r="N32" s="85">
        <v>20</v>
      </c>
      <c r="O32" s="85">
        <v>4</v>
      </c>
      <c r="P32" s="85" t="s">
        <v>148</v>
      </c>
      <c r="Q32" s="85">
        <v>15</v>
      </c>
      <c r="R32" s="85" t="s">
        <v>148</v>
      </c>
      <c r="S32" s="85">
        <v>15</v>
      </c>
      <c r="T32" s="85">
        <v>75</v>
      </c>
      <c r="U32" s="86">
        <f t="shared" si="0"/>
        <v>62</v>
      </c>
      <c r="V32" s="85">
        <v>28</v>
      </c>
    </row>
    <row r="33" spans="1:22" ht="15">
      <c r="A33" s="85">
        <v>29</v>
      </c>
      <c r="B33" s="85" t="s">
        <v>2</v>
      </c>
      <c r="C33" s="85" t="s">
        <v>100</v>
      </c>
      <c r="D33" s="85">
        <v>10</v>
      </c>
      <c r="E33" s="85">
        <v>8</v>
      </c>
      <c r="F33" s="85">
        <v>10</v>
      </c>
      <c r="G33" s="85">
        <v>11</v>
      </c>
      <c r="H33" s="85">
        <v>12</v>
      </c>
      <c r="I33" s="85">
        <v>7</v>
      </c>
      <c r="J33" s="85">
        <v>8</v>
      </c>
      <c r="K33" s="85">
        <v>7</v>
      </c>
      <c r="L33" s="85">
        <v>8</v>
      </c>
      <c r="M33" s="85">
        <v>6</v>
      </c>
      <c r="N33" s="85">
        <v>10</v>
      </c>
      <c r="O33" s="85">
        <v>9</v>
      </c>
      <c r="P33" s="85">
        <v>37</v>
      </c>
      <c r="Q33" s="85">
        <v>5</v>
      </c>
      <c r="R33" s="85">
        <v>4</v>
      </c>
      <c r="S33" s="85">
        <v>13</v>
      </c>
      <c r="T33" s="85">
        <v>99</v>
      </c>
      <c r="U33" s="86">
        <f t="shared" si="0"/>
        <v>66</v>
      </c>
      <c r="V33" s="85">
        <v>29</v>
      </c>
    </row>
    <row r="34" spans="1:22" ht="15">
      <c r="A34" s="85">
        <v>30</v>
      </c>
      <c r="B34" s="85" t="s">
        <v>4</v>
      </c>
      <c r="C34" s="85" t="s">
        <v>89</v>
      </c>
      <c r="D34" s="85">
        <v>9</v>
      </c>
      <c r="E34" s="85">
        <v>7</v>
      </c>
      <c r="F34" s="85">
        <v>13</v>
      </c>
      <c r="G34" s="85">
        <v>7</v>
      </c>
      <c r="H34" s="85">
        <v>8</v>
      </c>
      <c r="I34" s="85">
        <v>11</v>
      </c>
      <c r="J34" s="85">
        <v>6</v>
      </c>
      <c r="K34" s="85">
        <v>5.5</v>
      </c>
      <c r="L34" s="85">
        <v>4</v>
      </c>
      <c r="M34" s="85">
        <v>13</v>
      </c>
      <c r="N34" s="85">
        <v>7</v>
      </c>
      <c r="O34" s="85">
        <v>9</v>
      </c>
      <c r="P34" s="85">
        <v>17</v>
      </c>
      <c r="Q34" s="85">
        <v>4</v>
      </c>
      <c r="R34" s="85">
        <v>14</v>
      </c>
      <c r="S34" s="85">
        <v>11</v>
      </c>
      <c r="T34" s="85">
        <v>78</v>
      </c>
      <c r="U34" s="86">
        <f t="shared" si="0"/>
        <v>67.5</v>
      </c>
      <c r="V34" s="85">
        <v>30</v>
      </c>
    </row>
    <row r="35" spans="1:22" ht="15">
      <c r="A35" s="85">
        <v>31</v>
      </c>
      <c r="B35" s="85" t="s">
        <v>45</v>
      </c>
      <c r="C35" s="85" t="s">
        <v>89</v>
      </c>
      <c r="D35" s="85">
        <v>14</v>
      </c>
      <c r="E35" s="85">
        <v>4</v>
      </c>
      <c r="F35" s="85">
        <v>3</v>
      </c>
      <c r="G35" s="85">
        <v>13</v>
      </c>
      <c r="H35" s="85">
        <v>5</v>
      </c>
      <c r="I35" s="85">
        <v>10</v>
      </c>
      <c r="J35" s="85">
        <v>2</v>
      </c>
      <c r="K35" s="85">
        <v>13</v>
      </c>
      <c r="L35" s="85">
        <v>5</v>
      </c>
      <c r="M35" s="85">
        <v>4</v>
      </c>
      <c r="N35" s="85">
        <v>21</v>
      </c>
      <c r="O35" s="85">
        <v>3</v>
      </c>
      <c r="P35" s="85">
        <v>22</v>
      </c>
      <c r="Q35" s="85">
        <v>10</v>
      </c>
      <c r="R35" s="85">
        <v>8</v>
      </c>
      <c r="S35" s="85">
        <v>12</v>
      </c>
      <c r="T35" s="85">
        <v>80</v>
      </c>
      <c r="U35" s="86">
        <f t="shared" si="0"/>
        <v>69</v>
      </c>
      <c r="V35" s="85">
        <v>31</v>
      </c>
    </row>
    <row r="36" spans="1:22" ht="15">
      <c r="A36" s="85">
        <v>32</v>
      </c>
      <c r="B36" s="85" t="s">
        <v>1</v>
      </c>
      <c r="C36" s="85" t="s">
        <v>91</v>
      </c>
      <c r="D36" s="85">
        <v>10</v>
      </c>
      <c r="E36" s="85">
        <v>6</v>
      </c>
      <c r="F36" s="85">
        <v>22</v>
      </c>
      <c r="G36" s="85">
        <v>3</v>
      </c>
      <c r="H36" s="85">
        <v>7</v>
      </c>
      <c r="I36" s="85">
        <v>10</v>
      </c>
      <c r="J36" s="85">
        <v>3</v>
      </c>
      <c r="K36" s="85">
        <v>10</v>
      </c>
      <c r="L36" s="85" t="s">
        <v>148</v>
      </c>
      <c r="M36" s="85">
        <v>15</v>
      </c>
      <c r="N36" s="85" t="s">
        <v>148</v>
      </c>
      <c r="O36" s="85">
        <v>15</v>
      </c>
      <c r="P36" s="85">
        <v>42</v>
      </c>
      <c r="Q36" s="85">
        <v>6</v>
      </c>
      <c r="R36" s="85">
        <v>12</v>
      </c>
      <c r="S36" s="85">
        <v>6.5</v>
      </c>
      <c r="T36" s="85">
        <v>96</v>
      </c>
      <c r="U36" s="86">
        <f t="shared" si="0"/>
        <v>71.5</v>
      </c>
      <c r="V36" s="85">
        <v>32</v>
      </c>
    </row>
    <row r="37" spans="1:22" ht="15">
      <c r="A37" s="85">
        <v>33</v>
      </c>
      <c r="B37" s="85" t="s">
        <v>119</v>
      </c>
      <c r="C37" s="85" t="s">
        <v>101</v>
      </c>
      <c r="D37" s="85">
        <v>19</v>
      </c>
      <c r="E37" s="85">
        <v>5</v>
      </c>
      <c r="F37" s="85">
        <v>11</v>
      </c>
      <c r="G37" s="85">
        <v>7</v>
      </c>
      <c r="H37" s="85">
        <v>7</v>
      </c>
      <c r="I37" s="85">
        <v>11</v>
      </c>
      <c r="J37" s="85">
        <v>1</v>
      </c>
      <c r="K37" s="85">
        <v>13</v>
      </c>
      <c r="L37" s="85" t="s">
        <v>148</v>
      </c>
      <c r="M37" s="85">
        <v>15</v>
      </c>
      <c r="N37" s="85" t="s">
        <v>148</v>
      </c>
      <c r="O37" s="85">
        <v>15</v>
      </c>
      <c r="P37" s="85">
        <v>22</v>
      </c>
      <c r="Q37" s="85">
        <v>2</v>
      </c>
      <c r="R37" s="85">
        <v>16</v>
      </c>
      <c r="S37" s="85">
        <v>4</v>
      </c>
      <c r="T37" s="85">
        <v>76</v>
      </c>
      <c r="U37" s="86">
        <f aca="true" t="shared" si="1" ref="U37:U70">SUM(E37+G37+I37+K37+M37+O37+Q37+S37)</f>
        <v>72</v>
      </c>
      <c r="V37" s="85">
        <v>33</v>
      </c>
    </row>
    <row r="38" spans="1:22" ht="15">
      <c r="A38" s="85">
        <v>34</v>
      </c>
      <c r="B38" s="85" t="s">
        <v>88</v>
      </c>
      <c r="C38" s="85" t="s">
        <v>89</v>
      </c>
      <c r="D38" s="85">
        <v>3</v>
      </c>
      <c r="E38" s="85">
        <v>12</v>
      </c>
      <c r="F38" s="85">
        <v>7</v>
      </c>
      <c r="G38" s="85">
        <v>7</v>
      </c>
      <c r="H38" s="85">
        <v>14</v>
      </c>
      <c r="I38" s="85">
        <v>5</v>
      </c>
      <c r="J38" s="85">
        <v>4</v>
      </c>
      <c r="K38" s="85">
        <v>8</v>
      </c>
      <c r="L38" s="85">
        <v>7</v>
      </c>
      <c r="M38" s="85">
        <v>10</v>
      </c>
      <c r="N38" s="85">
        <v>4</v>
      </c>
      <c r="O38" s="85">
        <v>13</v>
      </c>
      <c r="P38" s="85">
        <v>14</v>
      </c>
      <c r="Q38" s="85">
        <v>12</v>
      </c>
      <c r="R38" s="85">
        <v>5</v>
      </c>
      <c r="S38" s="85">
        <v>7</v>
      </c>
      <c r="T38" s="85">
        <v>58</v>
      </c>
      <c r="U38" s="86">
        <f t="shared" si="1"/>
        <v>74</v>
      </c>
      <c r="V38" s="85">
        <v>34</v>
      </c>
    </row>
    <row r="39" spans="1:22" ht="15">
      <c r="A39" s="85">
        <v>35</v>
      </c>
      <c r="B39" s="85" t="s">
        <v>109</v>
      </c>
      <c r="C39" s="85" t="s">
        <v>91</v>
      </c>
      <c r="D39" s="85">
        <v>7</v>
      </c>
      <c r="E39" s="85">
        <v>9</v>
      </c>
      <c r="F39" s="85">
        <v>12</v>
      </c>
      <c r="G39" s="85">
        <v>8</v>
      </c>
      <c r="H39" s="85">
        <v>9</v>
      </c>
      <c r="I39" s="85">
        <v>10</v>
      </c>
      <c r="J39" s="85">
        <v>3</v>
      </c>
      <c r="K39" s="85">
        <v>12</v>
      </c>
      <c r="L39" s="85">
        <v>2</v>
      </c>
      <c r="M39" s="85">
        <v>11</v>
      </c>
      <c r="N39" s="85">
        <v>13</v>
      </c>
      <c r="O39" s="85">
        <v>8</v>
      </c>
      <c r="P39" s="85">
        <v>6</v>
      </c>
      <c r="Q39" s="85">
        <v>12.5</v>
      </c>
      <c r="R39" s="85">
        <v>17</v>
      </c>
      <c r="S39" s="85">
        <v>6</v>
      </c>
      <c r="T39" s="85">
        <v>69</v>
      </c>
      <c r="U39" s="86">
        <f t="shared" si="1"/>
        <v>76.5</v>
      </c>
      <c r="V39" s="85">
        <v>35</v>
      </c>
    </row>
    <row r="40" spans="1:22" ht="15">
      <c r="A40" s="85">
        <v>36</v>
      </c>
      <c r="B40" s="85" t="s">
        <v>117</v>
      </c>
      <c r="C40" s="85" t="s">
        <v>102</v>
      </c>
      <c r="D40" s="85">
        <v>4</v>
      </c>
      <c r="E40" s="85">
        <v>14</v>
      </c>
      <c r="F40" s="85">
        <v>7</v>
      </c>
      <c r="G40" s="85">
        <v>12</v>
      </c>
      <c r="H40" s="85">
        <v>14</v>
      </c>
      <c r="I40" s="85">
        <v>6</v>
      </c>
      <c r="J40" s="85">
        <v>7</v>
      </c>
      <c r="K40" s="85">
        <v>8</v>
      </c>
      <c r="L40" s="85">
        <v>8</v>
      </c>
      <c r="M40" s="85">
        <v>6</v>
      </c>
      <c r="N40" s="85">
        <v>9</v>
      </c>
      <c r="O40" s="85">
        <v>14</v>
      </c>
      <c r="P40" s="85">
        <v>24</v>
      </c>
      <c r="Q40" s="85">
        <v>11</v>
      </c>
      <c r="R40" s="85">
        <v>21</v>
      </c>
      <c r="S40" s="85">
        <v>6</v>
      </c>
      <c r="T40" s="85">
        <v>94</v>
      </c>
      <c r="U40" s="86">
        <f t="shared" si="1"/>
        <v>77</v>
      </c>
      <c r="V40" s="85">
        <v>36</v>
      </c>
    </row>
    <row r="41" spans="1:22" ht="15">
      <c r="A41" s="85">
        <v>37</v>
      </c>
      <c r="B41" s="85" t="s">
        <v>8</v>
      </c>
      <c r="C41" s="85" t="s">
        <v>47</v>
      </c>
      <c r="D41" s="85">
        <v>7</v>
      </c>
      <c r="E41" s="85">
        <v>11</v>
      </c>
      <c r="F41" s="85">
        <v>4</v>
      </c>
      <c r="G41" s="85">
        <v>11</v>
      </c>
      <c r="H41" s="85">
        <v>10</v>
      </c>
      <c r="I41" s="85">
        <v>9</v>
      </c>
      <c r="J41" s="85">
        <v>8</v>
      </c>
      <c r="K41" s="85">
        <v>3</v>
      </c>
      <c r="L41" s="85">
        <v>15</v>
      </c>
      <c r="M41" s="85">
        <v>3</v>
      </c>
      <c r="N41" s="85">
        <v>10</v>
      </c>
      <c r="O41" s="85">
        <v>10</v>
      </c>
      <c r="P41" s="85" t="s">
        <v>148</v>
      </c>
      <c r="Q41" s="85">
        <v>15</v>
      </c>
      <c r="R41" s="85" t="s">
        <v>148</v>
      </c>
      <c r="S41" s="85">
        <v>15</v>
      </c>
      <c r="T41" s="85">
        <v>54</v>
      </c>
      <c r="U41" s="86">
        <f t="shared" si="1"/>
        <v>77</v>
      </c>
      <c r="V41" s="85">
        <v>37</v>
      </c>
    </row>
    <row r="42" spans="1:22" ht="15">
      <c r="A42" s="85">
        <v>38</v>
      </c>
      <c r="B42" s="85" t="s">
        <v>108</v>
      </c>
      <c r="C42" s="85" t="s">
        <v>102</v>
      </c>
      <c r="D42" s="85">
        <v>9</v>
      </c>
      <c r="E42" s="85">
        <v>6</v>
      </c>
      <c r="F42" s="85">
        <v>11</v>
      </c>
      <c r="G42" s="85">
        <v>9</v>
      </c>
      <c r="H42" s="85">
        <v>11</v>
      </c>
      <c r="I42" s="85">
        <v>8</v>
      </c>
      <c r="J42" s="85">
        <v>0</v>
      </c>
      <c r="K42" s="85">
        <v>15</v>
      </c>
      <c r="L42" s="85">
        <v>4</v>
      </c>
      <c r="M42" s="85">
        <v>11</v>
      </c>
      <c r="N42" s="85">
        <v>13</v>
      </c>
      <c r="O42" s="85">
        <v>9</v>
      </c>
      <c r="P42" s="85">
        <v>10</v>
      </c>
      <c r="Q42" s="85">
        <v>8</v>
      </c>
      <c r="R42" s="85">
        <v>5</v>
      </c>
      <c r="S42" s="85">
        <v>12</v>
      </c>
      <c r="T42" s="85">
        <v>63</v>
      </c>
      <c r="U42" s="86">
        <f t="shared" si="1"/>
        <v>78</v>
      </c>
      <c r="V42" s="85">
        <v>38</v>
      </c>
    </row>
    <row r="43" spans="1:22" ht="15">
      <c r="A43" s="85">
        <v>39</v>
      </c>
      <c r="B43" s="85" t="s">
        <v>97</v>
      </c>
      <c r="C43" s="85" t="s">
        <v>47</v>
      </c>
      <c r="D43" s="85">
        <v>2</v>
      </c>
      <c r="E43" s="85">
        <v>14</v>
      </c>
      <c r="F43" s="85">
        <v>7</v>
      </c>
      <c r="G43" s="85">
        <v>10</v>
      </c>
      <c r="H43" s="85">
        <v>20</v>
      </c>
      <c r="I43" s="85">
        <v>3</v>
      </c>
      <c r="J43" s="85">
        <v>9</v>
      </c>
      <c r="K43" s="85">
        <v>6</v>
      </c>
      <c r="L43" s="85" t="s">
        <v>148</v>
      </c>
      <c r="M43" s="85">
        <v>15</v>
      </c>
      <c r="N43" s="85" t="s">
        <v>148</v>
      </c>
      <c r="O43" s="85">
        <v>15</v>
      </c>
      <c r="P43" s="85">
        <v>17</v>
      </c>
      <c r="Q43" s="85">
        <v>6</v>
      </c>
      <c r="R43" s="85">
        <v>8</v>
      </c>
      <c r="S43" s="85">
        <v>9</v>
      </c>
      <c r="T43" s="85">
        <v>63</v>
      </c>
      <c r="U43" s="86">
        <f t="shared" si="1"/>
        <v>78</v>
      </c>
      <c r="V43" s="85">
        <v>39</v>
      </c>
    </row>
    <row r="44" spans="1:22" ht="15">
      <c r="A44" s="85">
        <v>40</v>
      </c>
      <c r="B44" s="85" t="s">
        <v>98</v>
      </c>
      <c r="C44" s="85" t="s">
        <v>96</v>
      </c>
      <c r="D44" s="85">
        <v>6</v>
      </c>
      <c r="E44" s="85">
        <v>10</v>
      </c>
      <c r="F44" s="85">
        <v>10</v>
      </c>
      <c r="G44" s="85">
        <v>11</v>
      </c>
      <c r="H44" s="85">
        <v>6</v>
      </c>
      <c r="I44" s="85">
        <v>14</v>
      </c>
      <c r="J44" s="85">
        <v>7</v>
      </c>
      <c r="K44" s="85">
        <v>2</v>
      </c>
      <c r="L44" s="85">
        <v>1</v>
      </c>
      <c r="M44" s="85">
        <v>13.5</v>
      </c>
      <c r="N44" s="85">
        <v>18</v>
      </c>
      <c r="O44" s="85">
        <v>5</v>
      </c>
      <c r="P44" s="85">
        <v>31</v>
      </c>
      <c r="Q44" s="85">
        <v>10</v>
      </c>
      <c r="R44" s="85">
        <v>6</v>
      </c>
      <c r="S44" s="85">
        <v>13</v>
      </c>
      <c r="T44" s="85">
        <v>85</v>
      </c>
      <c r="U44" s="86">
        <f t="shared" si="1"/>
        <v>78.5</v>
      </c>
      <c r="V44" s="85">
        <v>40</v>
      </c>
    </row>
    <row r="45" spans="1:22" ht="15">
      <c r="A45" s="85">
        <v>41</v>
      </c>
      <c r="B45" s="85" t="s">
        <v>120</v>
      </c>
      <c r="C45" s="85" t="s">
        <v>102</v>
      </c>
      <c r="D45" s="85">
        <v>8</v>
      </c>
      <c r="E45" s="85">
        <v>12</v>
      </c>
      <c r="F45" s="85">
        <v>12</v>
      </c>
      <c r="G45" s="85">
        <v>10</v>
      </c>
      <c r="H45" s="85">
        <v>6</v>
      </c>
      <c r="I45" s="85">
        <v>11</v>
      </c>
      <c r="J45" s="85">
        <v>2</v>
      </c>
      <c r="K45" s="85">
        <v>14</v>
      </c>
      <c r="L45" s="85">
        <v>4</v>
      </c>
      <c r="M45" s="85">
        <v>12</v>
      </c>
      <c r="N45" s="85">
        <v>19</v>
      </c>
      <c r="O45" s="85">
        <v>7</v>
      </c>
      <c r="P45" s="85">
        <v>16</v>
      </c>
      <c r="Q45" s="85">
        <v>8</v>
      </c>
      <c r="R45" s="85">
        <v>18</v>
      </c>
      <c r="S45" s="85">
        <v>5</v>
      </c>
      <c r="T45" s="85">
        <v>85</v>
      </c>
      <c r="U45" s="86">
        <f t="shared" si="1"/>
        <v>79</v>
      </c>
      <c r="V45" s="85">
        <v>41</v>
      </c>
    </row>
    <row r="46" spans="1:22" ht="15">
      <c r="A46" s="85">
        <v>42</v>
      </c>
      <c r="B46" s="85" t="s">
        <v>10</v>
      </c>
      <c r="C46" s="85" t="s">
        <v>89</v>
      </c>
      <c r="D46" s="85">
        <v>9</v>
      </c>
      <c r="E46" s="85">
        <v>10</v>
      </c>
      <c r="F46" s="85">
        <v>15</v>
      </c>
      <c r="G46" s="85">
        <v>5</v>
      </c>
      <c r="H46" s="85">
        <v>8</v>
      </c>
      <c r="I46" s="85">
        <v>8</v>
      </c>
      <c r="J46" s="85">
        <v>5</v>
      </c>
      <c r="K46" s="85">
        <v>8</v>
      </c>
      <c r="L46" s="85">
        <v>3</v>
      </c>
      <c r="M46" s="85">
        <v>11</v>
      </c>
      <c r="N46" s="85">
        <v>11</v>
      </c>
      <c r="O46" s="85">
        <v>13</v>
      </c>
      <c r="P46" s="85">
        <v>6</v>
      </c>
      <c r="Q46" s="85">
        <v>13</v>
      </c>
      <c r="R46" s="85">
        <v>9</v>
      </c>
      <c r="S46" s="85">
        <v>11</v>
      </c>
      <c r="T46" s="85">
        <v>66</v>
      </c>
      <c r="U46" s="86">
        <f t="shared" si="1"/>
        <v>79</v>
      </c>
      <c r="V46" s="85">
        <v>42</v>
      </c>
    </row>
    <row r="47" spans="1:22" ht="15">
      <c r="A47" s="85">
        <v>43</v>
      </c>
      <c r="B47" s="85" t="s">
        <v>44</v>
      </c>
      <c r="C47" s="85" t="s">
        <v>102</v>
      </c>
      <c r="D47" s="85">
        <v>3</v>
      </c>
      <c r="E47" s="85">
        <v>11</v>
      </c>
      <c r="F47" s="85">
        <v>10</v>
      </c>
      <c r="G47" s="85">
        <v>9</v>
      </c>
      <c r="H47" s="85" t="s">
        <v>148</v>
      </c>
      <c r="I47" s="85">
        <v>15</v>
      </c>
      <c r="J47" s="85" t="s">
        <v>148</v>
      </c>
      <c r="K47" s="85">
        <v>15</v>
      </c>
      <c r="L47" s="85">
        <v>7</v>
      </c>
      <c r="M47" s="85">
        <v>7</v>
      </c>
      <c r="N47" s="85">
        <v>14</v>
      </c>
      <c r="O47" s="85">
        <v>6</v>
      </c>
      <c r="P47" s="85">
        <v>32</v>
      </c>
      <c r="Q47" s="85">
        <v>9</v>
      </c>
      <c r="R47" s="85">
        <v>10</v>
      </c>
      <c r="S47" s="85">
        <v>10</v>
      </c>
      <c r="T47" s="85">
        <v>76</v>
      </c>
      <c r="U47" s="86">
        <f t="shared" si="1"/>
        <v>82</v>
      </c>
      <c r="V47" s="85">
        <v>43</v>
      </c>
    </row>
    <row r="48" spans="1:22" ht="15">
      <c r="A48" s="85">
        <v>44</v>
      </c>
      <c r="B48" s="85" t="s">
        <v>38</v>
      </c>
      <c r="C48" s="85" t="s">
        <v>47</v>
      </c>
      <c r="D48" s="85">
        <v>3</v>
      </c>
      <c r="E48" s="85">
        <v>12</v>
      </c>
      <c r="F48" s="85">
        <v>7</v>
      </c>
      <c r="G48" s="85">
        <v>11</v>
      </c>
      <c r="H48" s="85">
        <v>10</v>
      </c>
      <c r="I48" s="85">
        <v>11</v>
      </c>
      <c r="J48" s="85">
        <v>12</v>
      </c>
      <c r="K48" s="85">
        <v>1</v>
      </c>
      <c r="L48" s="85" t="s">
        <v>148</v>
      </c>
      <c r="M48" s="85">
        <v>15</v>
      </c>
      <c r="N48" s="85" t="s">
        <v>148</v>
      </c>
      <c r="O48" s="85">
        <v>15</v>
      </c>
      <c r="P48" s="85">
        <v>30</v>
      </c>
      <c r="Q48" s="85">
        <v>8</v>
      </c>
      <c r="R48" s="85">
        <v>5</v>
      </c>
      <c r="S48" s="85">
        <v>10</v>
      </c>
      <c r="T48" s="85">
        <v>67</v>
      </c>
      <c r="U48" s="86">
        <f t="shared" si="1"/>
        <v>83</v>
      </c>
      <c r="V48" s="85">
        <v>44</v>
      </c>
    </row>
    <row r="49" spans="1:22" ht="15">
      <c r="A49" s="85">
        <v>45</v>
      </c>
      <c r="B49" s="85" t="s">
        <v>112</v>
      </c>
      <c r="C49" s="85" t="s">
        <v>47</v>
      </c>
      <c r="D49" s="85">
        <v>8</v>
      </c>
      <c r="E49" s="85">
        <v>13</v>
      </c>
      <c r="F49" s="85">
        <v>6</v>
      </c>
      <c r="G49" s="85">
        <v>12</v>
      </c>
      <c r="H49" s="85">
        <v>9</v>
      </c>
      <c r="I49" s="85">
        <v>10</v>
      </c>
      <c r="J49" s="85">
        <v>4</v>
      </c>
      <c r="K49" s="85">
        <v>9</v>
      </c>
      <c r="L49" s="85">
        <v>4</v>
      </c>
      <c r="M49" s="85">
        <v>8</v>
      </c>
      <c r="N49" s="85">
        <v>8</v>
      </c>
      <c r="O49" s="85">
        <v>11</v>
      </c>
      <c r="P49" s="85">
        <v>21</v>
      </c>
      <c r="Q49" s="85">
        <v>13</v>
      </c>
      <c r="R49" s="85">
        <v>13</v>
      </c>
      <c r="S49" s="85">
        <v>10</v>
      </c>
      <c r="T49" s="85">
        <v>73</v>
      </c>
      <c r="U49" s="86">
        <f t="shared" si="1"/>
        <v>86</v>
      </c>
      <c r="V49" s="85">
        <v>45</v>
      </c>
    </row>
    <row r="50" spans="1:22" ht="15">
      <c r="A50" s="85">
        <v>46</v>
      </c>
      <c r="B50" s="85" t="s">
        <v>116</v>
      </c>
      <c r="C50" s="85" t="s">
        <v>96</v>
      </c>
      <c r="D50" s="85">
        <v>12</v>
      </c>
      <c r="E50" s="85">
        <v>7</v>
      </c>
      <c r="F50" s="85">
        <v>19</v>
      </c>
      <c r="G50" s="85">
        <v>6</v>
      </c>
      <c r="H50" s="85">
        <v>10</v>
      </c>
      <c r="I50" s="85">
        <v>12</v>
      </c>
      <c r="J50" s="85">
        <v>2</v>
      </c>
      <c r="K50" s="85">
        <v>11</v>
      </c>
      <c r="L50" s="85" t="s">
        <v>148</v>
      </c>
      <c r="M50" s="85">
        <v>15</v>
      </c>
      <c r="N50" s="85" t="s">
        <v>148</v>
      </c>
      <c r="O50" s="85">
        <v>15</v>
      </c>
      <c r="P50" s="85">
        <v>9</v>
      </c>
      <c r="Q50" s="85">
        <v>11</v>
      </c>
      <c r="R50" s="85">
        <v>4</v>
      </c>
      <c r="S50" s="85">
        <v>9</v>
      </c>
      <c r="T50" s="85">
        <v>56</v>
      </c>
      <c r="U50" s="86">
        <f t="shared" si="1"/>
        <v>86</v>
      </c>
      <c r="V50" s="85">
        <v>46</v>
      </c>
    </row>
    <row r="51" spans="1:22" ht="15">
      <c r="A51" s="85">
        <v>47</v>
      </c>
      <c r="B51" s="85" t="s">
        <v>6</v>
      </c>
      <c r="C51" s="85" t="s">
        <v>100</v>
      </c>
      <c r="D51" s="85">
        <v>9</v>
      </c>
      <c r="E51" s="85">
        <v>8</v>
      </c>
      <c r="F51" s="85">
        <v>6</v>
      </c>
      <c r="G51" s="85">
        <v>8</v>
      </c>
      <c r="H51" s="85">
        <v>9</v>
      </c>
      <c r="I51" s="85">
        <v>12</v>
      </c>
      <c r="J51" s="85">
        <v>9</v>
      </c>
      <c r="K51" s="85">
        <v>7</v>
      </c>
      <c r="L51" s="85" t="s">
        <v>148</v>
      </c>
      <c r="M51" s="85">
        <v>15</v>
      </c>
      <c r="N51" s="85" t="s">
        <v>148</v>
      </c>
      <c r="O51" s="85">
        <v>15</v>
      </c>
      <c r="P51" s="85">
        <v>7</v>
      </c>
      <c r="Q51" s="85">
        <v>14</v>
      </c>
      <c r="R51" s="85">
        <v>15</v>
      </c>
      <c r="S51" s="85">
        <v>7</v>
      </c>
      <c r="T51" s="85">
        <v>55</v>
      </c>
      <c r="U51" s="86">
        <f t="shared" si="1"/>
        <v>86</v>
      </c>
      <c r="V51" s="85">
        <v>47</v>
      </c>
    </row>
    <row r="52" spans="1:22" ht="15">
      <c r="A52" s="85">
        <v>48</v>
      </c>
      <c r="B52" s="85" t="s">
        <v>124</v>
      </c>
      <c r="C52" s="85" t="s">
        <v>91</v>
      </c>
      <c r="D52" s="85" t="s">
        <v>148</v>
      </c>
      <c r="E52" s="85">
        <v>15</v>
      </c>
      <c r="F52" s="85" t="s">
        <v>148</v>
      </c>
      <c r="G52" s="85">
        <v>15</v>
      </c>
      <c r="H52" s="85">
        <v>5</v>
      </c>
      <c r="I52" s="85">
        <v>13</v>
      </c>
      <c r="J52" s="85">
        <v>5</v>
      </c>
      <c r="K52" s="85">
        <v>11</v>
      </c>
      <c r="L52" s="85">
        <v>6</v>
      </c>
      <c r="M52" s="85">
        <v>11</v>
      </c>
      <c r="N52" s="85">
        <v>24</v>
      </c>
      <c r="O52" s="85">
        <v>10</v>
      </c>
      <c r="P52" s="85">
        <v>14</v>
      </c>
      <c r="Q52" s="85">
        <v>9.5</v>
      </c>
      <c r="R52" s="85">
        <v>12</v>
      </c>
      <c r="S52" s="85">
        <v>9</v>
      </c>
      <c r="T52" s="85">
        <v>66</v>
      </c>
      <c r="U52" s="86">
        <f t="shared" si="1"/>
        <v>93.5</v>
      </c>
      <c r="V52" s="85">
        <v>48</v>
      </c>
    </row>
    <row r="53" spans="1:22" ht="15">
      <c r="A53" s="85">
        <v>49</v>
      </c>
      <c r="B53" s="85" t="s">
        <v>126</v>
      </c>
      <c r="C53" s="85" t="s">
        <v>100</v>
      </c>
      <c r="D53" s="85" t="s">
        <v>148</v>
      </c>
      <c r="E53" s="85">
        <v>15</v>
      </c>
      <c r="F53" s="85" t="s">
        <v>148</v>
      </c>
      <c r="G53" s="85">
        <v>15</v>
      </c>
      <c r="H53" s="85">
        <v>8</v>
      </c>
      <c r="I53" s="85">
        <v>12</v>
      </c>
      <c r="J53" s="85">
        <v>3</v>
      </c>
      <c r="K53" s="85">
        <v>12.5</v>
      </c>
      <c r="L53" s="85">
        <v>8</v>
      </c>
      <c r="M53" s="85">
        <v>8</v>
      </c>
      <c r="N53" s="85">
        <v>10</v>
      </c>
      <c r="O53" s="85">
        <v>8</v>
      </c>
      <c r="P53" s="85">
        <v>17</v>
      </c>
      <c r="Q53" s="85">
        <v>11</v>
      </c>
      <c r="R53" s="85">
        <v>9</v>
      </c>
      <c r="S53" s="85">
        <v>12</v>
      </c>
      <c r="T53" s="85">
        <v>55</v>
      </c>
      <c r="U53" s="86">
        <f t="shared" si="1"/>
        <v>93.5</v>
      </c>
      <c r="V53" s="85">
        <v>49</v>
      </c>
    </row>
    <row r="54" spans="1:22" ht="15">
      <c r="A54" s="85">
        <v>50</v>
      </c>
      <c r="B54" s="85" t="s">
        <v>111</v>
      </c>
      <c r="C54" s="85" t="s">
        <v>96</v>
      </c>
      <c r="D54" s="85">
        <v>6</v>
      </c>
      <c r="E54" s="85">
        <v>11</v>
      </c>
      <c r="F54" s="85">
        <v>10</v>
      </c>
      <c r="G54" s="85">
        <v>10</v>
      </c>
      <c r="H54" s="85" t="s">
        <v>148</v>
      </c>
      <c r="I54" s="85">
        <v>15</v>
      </c>
      <c r="J54" s="85" t="s">
        <v>148</v>
      </c>
      <c r="K54" s="85">
        <v>15</v>
      </c>
      <c r="L54" s="85">
        <v>4</v>
      </c>
      <c r="M54" s="85">
        <v>6</v>
      </c>
      <c r="N54" s="85">
        <v>24</v>
      </c>
      <c r="O54" s="85">
        <v>8</v>
      </c>
      <c r="P54" s="85" t="s">
        <v>148</v>
      </c>
      <c r="Q54" s="85">
        <v>15</v>
      </c>
      <c r="R54" s="85" t="s">
        <v>148</v>
      </c>
      <c r="S54" s="85">
        <v>15</v>
      </c>
      <c r="T54" s="85">
        <v>44</v>
      </c>
      <c r="U54" s="86">
        <f t="shared" si="1"/>
        <v>95</v>
      </c>
      <c r="V54" s="85">
        <v>50</v>
      </c>
    </row>
    <row r="55" spans="1:22" ht="15">
      <c r="A55" s="85">
        <v>51</v>
      </c>
      <c r="B55" s="85" t="s">
        <v>125</v>
      </c>
      <c r="C55" s="85" t="s">
        <v>100</v>
      </c>
      <c r="D55" s="85" t="s">
        <v>148</v>
      </c>
      <c r="E55" s="85">
        <v>15</v>
      </c>
      <c r="F55" s="85" t="s">
        <v>148</v>
      </c>
      <c r="G55" s="85">
        <v>15</v>
      </c>
      <c r="H55" s="85">
        <v>16</v>
      </c>
      <c r="I55" s="85">
        <v>6</v>
      </c>
      <c r="J55" s="85">
        <v>7</v>
      </c>
      <c r="K55" s="85">
        <v>7</v>
      </c>
      <c r="L55" s="85" t="s">
        <v>148</v>
      </c>
      <c r="M55" s="85">
        <v>15</v>
      </c>
      <c r="N55" s="85" t="s">
        <v>148</v>
      </c>
      <c r="O55" s="85">
        <v>15</v>
      </c>
      <c r="P55" s="85">
        <v>12</v>
      </c>
      <c r="Q55" s="85">
        <v>11</v>
      </c>
      <c r="R55" s="85">
        <v>5</v>
      </c>
      <c r="S55" s="85">
        <v>11</v>
      </c>
      <c r="T55" s="85">
        <v>40</v>
      </c>
      <c r="U55" s="86">
        <f t="shared" si="1"/>
        <v>95</v>
      </c>
      <c r="V55" s="85">
        <v>51</v>
      </c>
    </row>
    <row r="56" spans="1:22" ht="15">
      <c r="A56" s="85">
        <v>52</v>
      </c>
      <c r="B56" s="85" t="s">
        <v>122</v>
      </c>
      <c r="C56" s="85" t="s">
        <v>102</v>
      </c>
      <c r="D56" s="85">
        <v>9</v>
      </c>
      <c r="E56" s="85">
        <v>10</v>
      </c>
      <c r="F56" s="85">
        <v>17</v>
      </c>
      <c r="G56" s="85">
        <v>8</v>
      </c>
      <c r="H56" s="85">
        <v>10</v>
      </c>
      <c r="I56" s="85">
        <v>9</v>
      </c>
      <c r="J56" s="85">
        <v>2</v>
      </c>
      <c r="K56" s="85">
        <v>14</v>
      </c>
      <c r="L56" s="85">
        <v>2</v>
      </c>
      <c r="M56" s="85">
        <v>11</v>
      </c>
      <c r="N56" s="85">
        <v>2</v>
      </c>
      <c r="O56" s="85">
        <v>13.5</v>
      </c>
      <c r="P56" s="85" t="s">
        <v>148</v>
      </c>
      <c r="Q56" s="85">
        <v>15</v>
      </c>
      <c r="R56" s="85" t="s">
        <v>148</v>
      </c>
      <c r="S56" s="85">
        <v>15</v>
      </c>
      <c r="T56" s="85">
        <v>42</v>
      </c>
      <c r="U56" s="86">
        <f t="shared" si="1"/>
        <v>95.5</v>
      </c>
      <c r="V56" s="85">
        <v>52</v>
      </c>
    </row>
    <row r="57" spans="1:22" ht="15">
      <c r="A57" s="85">
        <v>53</v>
      </c>
      <c r="B57" s="85" t="s">
        <v>103</v>
      </c>
      <c r="C57" s="85" t="s">
        <v>102</v>
      </c>
      <c r="D57" s="85">
        <v>9</v>
      </c>
      <c r="E57" s="85">
        <v>8</v>
      </c>
      <c r="F57" s="85">
        <v>4</v>
      </c>
      <c r="G57" s="85">
        <v>12</v>
      </c>
      <c r="H57" s="85">
        <v>6</v>
      </c>
      <c r="I57" s="85">
        <v>13</v>
      </c>
      <c r="J57" s="85">
        <v>0</v>
      </c>
      <c r="K57" s="85">
        <v>15</v>
      </c>
      <c r="L57" s="85">
        <v>3</v>
      </c>
      <c r="M57" s="85">
        <v>13</v>
      </c>
      <c r="N57" s="85">
        <v>15</v>
      </c>
      <c r="O57" s="85">
        <v>11</v>
      </c>
      <c r="P57" s="85">
        <v>22</v>
      </c>
      <c r="Q57" s="85">
        <v>12</v>
      </c>
      <c r="R57" s="85">
        <v>3</v>
      </c>
      <c r="S57" s="85">
        <v>14</v>
      </c>
      <c r="T57" s="85">
        <v>62</v>
      </c>
      <c r="U57" s="86">
        <f t="shared" si="1"/>
        <v>98</v>
      </c>
      <c r="V57" s="85">
        <v>53</v>
      </c>
    </row>
    <row r="58" spans="1:22" ht="15">
      <c r="A58" s="85">
        <v>54</v>
      </c>
      <c r="B58" s="85" t="s">
        <v>104</v>
      </c>
      <c r="C58" s="85" t="s">
        <v>47</v>
      </c>
      <c r="D58" s="85">
        <v>3</v>
      </c>
      <c r="E58" s="85">
        <v>12</v>
      </c>
      <c r="F58" s="85">
        <v>0</v>
      </c>
      <c r="G58" s="85">
        <v>14</v>
      </c>
      <c r="H58" s="85">
        <v>2</v>
      </c>
      <c r="I58" s="85">
        <v>13</v>
      </c>
      <c r="J58" s="85">
        <v>4</v>
      </c>
      <c r="K58" s="85">
        <v>11</v>
      </c>
      <c r="L58" s="85">
        <v>6</v>
      </c>
      <c r="M58" s="85">
        <v>10</v>
      </c>
      <c r="N58" s="85">
        <v>5</v>
      </c>
      <c r="O58" s="85">
        <v>11</v>
      </c>
      <c r="P58" s="85">
        <v>12</v>
      </c>
      <c r="Q58" s="85">
        <v>13</v>
      </c>
      <c r="R58" s="85">
        <v>0</v>
      </c>
      <c r="S58" s="85">
        <v>14</v>
      </c>
      <c r="T58" s="85">
        <v>32</v>
      </c>
      <c r="U58" s="86">
        <f t="shared" si="1"/>
        <v>98</v>
      </c>
      <c r="V58" s="85">
        <v>54</v>
      </c>
    </row>
    <row r="59" spans="1:22" ht="15">
      <c r="A59" s="85">
        <v>55</v>
      </c>
      <c r="B59" s="85" t="s">
        <v>142</v>
      </c>
      <c r="C59" s="85" t="s">
        <v>101</v>
      </c>
      <c r="D59" s="85" t="s">
        <v>148</v>
      </c>
      <c r="E59" s="85">
        <v>15</v>
      </c>
      <c r="F59" s="85" t="s">
        <v>148</v>
      </c>
      <c r="G59" s="85">
        <v>15</v>
      </c>
      <c r="H59" s="85" t="s">
        <v>148</v>
      </c>
      <c r="I59" s="85">
        <v>15</v>
      </c>
      <c r="J59" s="85" t="s">
        <v>148</v>
      </c>
      <c r="K59" s="85">
        <v>15</v>
      </c>
      <c r="L59" s="85">
        <v>1</v>
      </c>
      <c r="M59" s="85">
        <v>13.5</v>
      </c>
      <c r="N59" s="85">
        <v>14</v>
      </c>
      <c r="O59" s="85">
        <v>12</v>
      </c>
      <c r="P59" s="85">
        <v>29</v>
      </c>
      <c r="Q59" s="85">
        <v>7</v>
      </c>
      <c r="R59" s="85">
        <v>6</v>
      </c>
      <c r="S59" s="85">
        <v>6</v>
      </c>
      <c r="T59" s="85">
        <v>50</v>
      </c>
      <c r="U59" s="86">
        <f t="shared" si="1"/>
        <v>98.5</v>
      </c>
      <c r="V59" s="85">
        <v>55</v>
      </c>
    </row>
    <row r="60" spans="1:22" ht="15">
      <c r="A60" s="85">
        <v>56</v>
      </c>
      <c r="B60" s="85" t="s">
        <v>40</v>
      </c>
      <c r="C60" s="85" t="s">
        <v>94</v>
      </c>
      <c r="D60" s="85" t="s">
        <v>148</v>
      </c>
      <c r="E60" s="85">
        <v>15</v>
      </c>
      <c r="F60" s="85" t="s">
        <v>148</v>
      </c>
      <c r="G60" s="85">
        <v>15</v>
      </c>
      <c r="H60" s="85">
        <v>2</v>
      </c>
      <c r="I60" s="85">
        <v>15</v>
      </c>
      <c r="J60" s="85">
        <v>3</v>
      </c>
      <c r="K60" s="85">
        <v>12.5</v>
      </c>
      <c r="L60" s="85">
        <v>0</v>
      </c>
      <c r="M60" s="85">
        <v>14</v>
      </c>
      <c r="N60" s="85">
        <v>17</v>
      </c>
      <c r="O60" s="85">
        <v>5</v>
      </c>
      <c r="P60" s="85">
        <v>8</v>
      </c>
      <c r="Q60" s="85">
        <v>10</v>
      </c>
      <c r="R60" s="85">
        <v>13</v>
      </c>
      <c r="S60" s="85">
        <v>12</v>
      </c>
      <c r="T60" s="85">
        <v>43</v>
      </c>
      <c r="U60" s="86">
        <f t="shared" si="1"/>
        <v>98.5</v>
      </c>
      <c r="V60" s="85">
        <v>56</v>
      </c>
    </row>
    <row r="61" spans="1:22" ht="15">
      <c r="A61" s="85">
        <v>57</v>
      </c>
      <c r="B61" s="85" t="s">
        <v>9</v>
      </c>
      <c r="C61" s="85" t="s">
        <v>47</v>
      </c>
      <c r="D61" s="85" t="s">
        <v>148</v>
      </c>
      <c r="E61" s="85">
        <v>15</v>
      </c>
      <c r="F61" s="85" t="s">
        <v>148</v>
      </c>
      <c r="G61" s="85">
        <v>15</v>
      </c>
      <c r="H61" s="85">
        <v>6</v>
      </c>
      <c r="I61" s="85">
        <v>14</v>
      </c>
      <c r="J61" s="85">
        <v>7</v>
      </c>
      <c r="K61" s="85">
        <v>12</v>
      </c>
      <c r="L61" s="85">
        <v>8</v>
      </c>
      <c r="M61" s="85">
        <v>7</v>
      </c>
      <c r="N61" s="85">
        <v>26</v>
      </c>
      <c r="O61" s="85">
        <v>6</v>
      </c>
      <c r="P61" s="85" t="s">
        <v>148</v>
      </c>
      <c r="Q61" s="85">
        <v>15</v>
      </c>
      <c r="R61" s="85" t="s">
        <v>148</v>
      </c>
      <c r="S61" s="85">
        <v>15</v>
      </c>
      <c r="T61" s="85">
        <v>47</v>
      </c>
      <c r="U61" s="86">
        <f t="shared" si="1"/>
        <v>99</v>
      </c>
      <c r="V61" s="85">
        <v>57</v>
      </c>
    </row>
    <row r="62" spans="1:22" ht="15">
      <c r="A62" s="85">
        <v>58</v>
      </c>
      <c r="B62" s="85" t="s">
        <v>105</v>
      </c>
      <c r="C62" s="85" t="s">
        <v>102</v>
      </c>
      <c r="D62" s="85">
        <v>4</v>
      </c>
      <c r="E62" s="85">
        <v>13</v>
      </c>
      <c r="F62" s="85">
        <v>2</v>
      </c>
      <c r="G62" s="85">
        <v>13</v>
      </c>
      <c r="H62" s="85">
        <v>5</v>
      </c>
      <c r="I62" s="85">
        <v>14</v>
      </c>
      <c r="J62" s="85">
        <v>0</v>
      </c>
      <c r="K62" s="85">
        <v>14</v>
      </c>
      <c r="L62" s="85">
        <v>3</v>
      </c>
      <c r="M62" s="85">
        <v>12</v>
      </c>
      <c r="N62" s="85">
        <v>3</v>
      </c>
      <c r="O62" s="85">
        <v>14</v>
      </c>
      <c r="P62" s="85">
        <v>9</v>
      </c>
      <c r="Q62" s="85">
        <v>12</v>
      </c>
      <c r="R62" s="85">
        <v>5</v>
      </c>
      <c r="S62" s="85">
        <v>8</v>
      </c>
      <c r="T62" s="85">
        <v>31</v>
      </c>
      <c r="U62" s="86">
        <f t="shared" si="1"/>
        <v>100</v>
      </c>
      <c r="V62" s="85">
        <v>58</v>
      </c>
    </row>
    <row r="63" spans="1:22" ht="15">
      <c r="A63" s="85">
        <v>59</v>
      </c>
      <c r="B63" s="85" t="s">
        <v>115</v>
      </c>
      <c r="C63" s="85" t="s">
        <v>102</v>
      </c>
      <c r="D63" s="85">
        <v>3</v>
      </c>
      <c r="E63" s="85">
        <v>13</v>
      </c>
      <c r="F63" s="85">
        <v>2</v>
      </c>
      <c r="G63" s="85">
        <v>13</v>
      </c>
      <c r="H63" s="85">
        <v>5</v>
      </c>
      <c r="I63" s="85">
        <v>12</v>
      </c>
      <c r="J63" s="85">
        <v>4</v>
      </c>
      <c r="K63" s="85">
        <v>9</v>
      </c>
      <c r="L63" s="85" t="s">
        <v>148</v>
      </c>
      <c r="M63" s="85">
        <v>15</v>
      </c>
      <c r="N63" s="85" t="s">
        <v>148</v>
      </c>
      <c r="O63" s="85">
        <v>15</v>
      </c>
      <c r="P63" s="85" t="s">
        <v>148</v>
      </c>
      <c r="Q63" s="85">
        <v>15</v>
      </c>
      <c r="R63" s="85" t="s">
        <v>148</v>
      </c>
      <c r="S63" s="85">
        <v>15</v>
      </c>
      <c r="T63" s="85">
        <v>14</v>
      </c>
      <c r="U63" s="86">
        <f t="shared" si="1"/>
        <v>107</v>
      </c>
      <c r="V63" s="85">
        <v>59</v>
      </c>
    </row>
    <row r="64" spans="1:22" ht="15">
      <c r="A64" s="85">
        <v>60</v>
      </c>
      <c r="B64" s="85" t="s">
        <v>39</v>
      </c>
      <c r="C64" s="85" t="s">
        <v>91</v>
      </c>
      <c r="D64" s="85" t="s">
        <v>148</v>
      </c>
      <c r="E64" s="85">
        <v>15</v>
      </c>
      <c r="F64" s="85" t="s">
        <v>148</v>
      </c>
      <c r="G64" s="85">
        <v>15</v>
      </c>
      <c r="H64" s="85">
        <v>8</v>
      </c>
      <c r="I64" s="85">
        <v>9</v>
      </c>
      <c r="J64" s="85">
        <v>1</v>
      </c>
      <c r="K64" s="85">
        <v>14</v>
      </c>
      <c r="L64" s="85" t="s">
        <v>148</v>
      </c>
      <c r="M64" s="85">
        <v>15</v>
      </c>
      <c r="N64" s="85" t="s">
        <v>148</v>
      </c>
      <c r="O64" s="85">
        <v>15</v>
      </c>
      <c r="P64" s="85">
        <v>12</v>
      </c>
      <c r="Q64" s="85">
        <v>14</v>
      </c>
      <c r="R64" s="85">
        <v>2</v>
      </c>
      <c r="S64" s="85">
        <v>13</v>
      </c>
      <c r="T64" s="85">
        <v>23</v>
      </c>
      <c r="U64" s="86">
        <f t="shared" si="1"/>
        <v>110</v>
      </c>
      <c r="V64" s="85">
        <v>60</v>
      </c>
    </row>
    <row r="65" spans="1:22" ht="15">
      <c r="A65" s="85">
        <v>61</v>
      </c>
      <c r="B65" s="85" t="s">
        <v>46</v>
      </c>
      <c r="C65" s="85" t="s">
        <v>100</v>
      </c>
      <c r="D65" s="85" t="s">
        <v>148</v>
      </c>
      <c r="E65" s="85">
        <v>15</v>
      </c>
      <c r="F65" s="85" t="s">
        <v>148</v>
      </c>
      <c r="G65" s="85">
        <v>15</v>
      </c>
      <c r="H65" s="85">
        <v>7</v>
      </c>
      <c r="I65" s="85">
        <v>13</v>
      </c>
      <c r="J65" s="85">
        <v>6</v>
      </c>
      <c r="K65" s="85">
        <v>7</v>
      </c>
      <c r="L65" s="85" t="s">
        <v>148</v>
      </c>
      <c r="M65" s="85">
        <v>15</v>
      </c>
      <c r="N65" s="85" t="s">
        <v>148</v>
      </c>
      <c r="O65" s="85">
        <v>15</v>
      </c>
      <c r="P65" s="85">
        <v>0</v>
      </c>
      <c r="Q65" s="85">
        <v>15</v>
      </c>
      <c r="R65" s="85">
        <v>0</v>
      </c>
      <c r="S65" s="85">
        <v>15</v>
      </c>
      <c r="T65" s="85">
        <v>13</v>
      </c>
      <c r="U65" s="86">
        <f t="shared" si="1"/>
        <v>110</v>
      </c>
      <c r="V65" s="85">
        <v>61</v>
      </c>
    </row>
    <row r="66" spans="1:22" ht="15">
      <c r="A66" s="85">
        <v>62</v>
      </c>
      <c r="B66" s="85" t="s">
        <v>127</v>
      </c>
      <c r="C66" s="85" t="s">
        <v>91</v>
      </c>
      <c r="D66" s="85" t="s">
        <v>148</v>
      </c>
      <c r="E66" s="85">
        <v>15</v>
      </c>
      <c r="F66" s="85" t="s">
        <v>148</v>
      </c>
      <c r="G66" s="85">
        <v>15</v>
      </c>
      <c r="H66" s="85">
        <v>4</v>
      </c>
      <c r="I66" s="85">
        <v>15</v>
      </c>
      <c r="J66" s="85">
        <v>1</v>
      </c>
      <c r="K66" s="85">
        <v>13</v>
      </c>
      <c r="L66" s="85">
        <v>4</v>
      </c>
      <c r="M66" s="85">
        <v>12</v>
      </c>
      <c r="N66" s="85">
        <v>3</v>
      </c>
      <c r="O66" s="85">
        <v>12</v>
      </c>
      <c r="P66" s="85" t="s">
        <v>148</v>
      </c>
      <c r="Q66" s="85">
        <v>15</v>
      </c>
      <c r="R66" s="85" t="s">
        <v>148</v>
      </c>
      <c r="S66" s="85">
        <v>15</v>
      </c>
      <c r="T66" s="85">
        <v>12</v>
      </c>
      <c r="U66" s="86">
        <f t="shared" si="1"/>
        <v>112</v>
      </c>
      <c r="V66" s="85">
        <v>62</v>
      </c>
    </row>
    <row r="67" spans="1:22" ht="15">
      <c r="A67" s="85">
        <v>63</v>
      </c>
      <c r="B67" s="85" t="s">
        <v>114</v>
      </c>
      <c r="C67" s="85" t="s">
        <v>47</v>
      </c>
      <c r="D67" s="85">
        <v>7</v>
      </c>
      <c r="E67" s="85">
        <v>10</v>
      </c>
      <c r="F67" s="85">
        <v>7</v>
      </c>
      <c r="G67" s="85">
        <v>13</v>
      </c>
      <c r="H67" s="85">
        <v>0</v>
      </c>
      <c r="I67" s="85">
        <v>15</v>
      </c>
      <c r="J67" s="85" t="s">
        <v>148</v>
      </c>
      <c r="K67" s="85">
        <v>15</v>
      </c>
      <c r="L67" s="85" t="s">
        <v>148</v>
      </c>
      <c r="M67" s="85">
        <v>15</v>
      </c>
      <c r="N67" s="85" t="s">
        <v>148</v>
      </c>
      <c r="O67" s="85">
        <v>15</v>
      </c>
      <c r="P67" s="85" t="s">
        <v>148</v>
      </c>
      <c r="Q67" s="85">
        <v>15</v>
      </c>
      <c r="R67" s="85" t="s">
        <v>148</v>
      </c>
      <c r="S67" s="85">
        <v>15</v>
      </c>
      <c r="T67" s="85">
        <v>14</v>
      </c>
      <c r="U67" s="86">
        <f t="shared" si="1"/>
        <v>113</v>
      </c>
      <c r="V67" s="85">
        <v>63</v>
      </c>
    </row>
    <row r="68" spans="1:22" ht="15">
      <c r="A68" s="85">
        <v>64</v>
      </c>
      <c r="B68" s="85" t="s">
        <v>141</v>
      </c>
      <c r="C68" s="85" t="s">
        <v>91</v>
      </c>
      <c r="D68" s="85" t="s">
        <v>148</v>
      </c>
      <c r="E68" s="85">
        <v>15</v>
      </c>
      <c r="F68" s="85" t="s">
        <v>148</v>
      </c>
      <c r="G68" s="85">
        <v>15</v>
      </c>
      <c r="H68" s="85" t="s">
        <v>148</v>
      </c>
      <c r="I68" s="85">
        <v>15</v>
      </c>
      <c r="J68" s="85" t="s">
        <v>148</v>
      </c>
      <c r="K68" s="85">
        <v>15</v>
      </c>
      <c r="L68" s="85">
        <v>2</v>
      </c>
      <c r="M68" s="85">
        <v>14</v>
      </c>
      <c r="N68" s="85">
        <v>5</v>
      </c>
      <c r="O68" s="85">
        <v>13</v>
      </c>
      <c r="P68" s="85">
        <v>6</v>
      </c>
      <c r="Q68" s="85">
        <v>12.5</v>
      </c>
      <c r="R68" s="85">
        <v>4</v>
      </c>
      <c r="S68" s="85">
        <v>14</v>
      </c>
      <c r="T68" s="85">
        <v>17</v>
      </c>
      <c r="U68" s="86">
        <f t="shared" si="1"/>
        <v>113.5</v>
      </c>
      <c r="V68" s="85">
        <v>64</v>
      </c>
    </row>
    <row r="69" spans="1:22" ht="15">
      <c r="A69" s="85">
        <v>65</v>
      </c>
      <c r="B69" s="85" t="s">
        <v>99</v>
      </c>
      <c r="C69" s="85" t="s">
        <v>47</v>
      </c>
      <c r="D69" s="85">
        <v>3</v>
      </c>
      <c r="E69" s="85">
        <v>13</v>
      </c>
      <c r="F69" s="85">
        <v>9</v>
      </c>
      <c r="G69" s="85">
        <v>12</v>
      </c>
      <c r="H69" s="85" t="s">
        <v>148</v>
      </c>
      <c r="I69" s="85">
        <v>15</v>
      </c>
      <c r="J69" s="85" t="s">
        <v>148</v>
      </c>
      <c r="K69" s="85">
        <v>15</v>
      </c>
      <c r="L69" s="85" t="s">
        <v>148</v>
      </c>
      <c r="M69" s="85">
        <v>15</v>
      </c>
      <c r="N69" s="85" t="s">
        <v>148</v>
      </c>
      <c r="O69" s="85">
        <v>15</v>
      </c>
      <c r="P69" s="85" t="s">
        <v>148</v>
      </c>
      <c r="Q69" s="85">
        <v>15</v>
      </c>
      <c r="R69" s="85" t="s">
        <v>148</v>
      </c>
      <c r="S69" s="85">
        <v>15</v>
      </c>
      <c r="T69" s="85">
        <v>12</v>
      </c>
      <c r="U69" s="86">
        <f t="shared" si="1"/>
        <v>115</v>
      </c>
      <c r="V69" s="85">
        <v>65</v>
      </c>
    </row>
    <row r="70" spans="1:22" ht="15">
      <c r="A70" s="85">
        <v>66</v>
      </c>
      <c r="B70" s="85" t="s">
        <v>147</v>
      </c>
      <c r="C70" s="85" t="s">
        <v>101</v>
      </c>
      <c r="D70" s="85" t="s">
        <v>148</v>
      </c>
      <c r="E70" s="85">
        <v>15</v>
      </c>
      <c r="F70" s="85" t="s">
        <v>148</v>
      </c>
      <c r="G70" s="85">
        <v>15</v>
      </c>
      <c r="H70" s="85" t="s">
        <v>148</v>
      </c>
      <c r="I70" s="85">
        <v>15</v>
      </c>
      <c r="J70" s="85" t="s">
        <v>148</v>
      </c>
      <c r="K70" s="85">
        <v>15</v>
      </c>
      <c r="L70" s="85" t="s">
        <v>148</v>
      </c>
      <c r="M70" s="85">
        <v>15</v>
      </c>
      <c r="N70" s="85" t="s">
        <v>148</v>
      </c>
      <c r="O70" s="85">
        <v>15</v>
      </c>
      <c r="P70" s="85">
        <v>4</v>
      </c>
      <c r="Q70" s="85">
        <v>14</v>
      </c>
      <c r="R70" s="85">
        <v>5</v>
      </c>
      <c r="S70" s="85">
        <v>13</v>
      </c>
      <c r="T70" s="85">
        <v>9</v>
      </c>
      <c r="U70" s="86">
        <f t="shared" si="1"/>
        <v>117</v>
      </c>
      <c r="V70" s="85">
        <v>66</v>
      </c>
    </row>
    <row r="71" spans="1:22" ht="15">
      <c r="A71" s="84" t="s">
        <v>148</v>
      </c>
      <c r="B71" s="84" t="s">
        <v>148</v>
      </c>
      <c r="C71" s="84" t="s">
        <v>148</v>
      </c>
      <c r="D71" s="84" t="s">
        <v>148</v>
      </c>
      <c r="E71" s="84" t="s">
        <v>148</v>
      </c>
      <c r="F71" s="84" t="s">
        <v>148</v>
      </c>
      <c r="G71" s="84" t="s">
        <v>148</v>
      </c>
      <c r="H71" s="84" t="s">
        <v>148</v>
      </c>
      <c r="I71" s="84" t="s">
        <v>148</v>
      </c>
      <c r="J71" s="84" t="s">
        <v>148</v>
      </c>
      <c r="K71" s="84" t="s">
        <v>148</v>
      </c>
      <c r="L71" s="84" t="s">
        <v>148</v>
      </c>
      <c r="M71" s="84" t="s">
        <v>148</v>
      </c>
      <c r="N71" s="84" t="s">
        <v>148</v>
      </c>
      <c r="O71" s="84" t="s">
        <v>148</v>
      </c>
      <c r="P71" s="84" t="s">
        <v>148</v>
      </c>
      <c r="Q71" s="84" t="s">
        <v>148</v>
      </c>
      <c r="R71" s="84" t="s">
        <v>148</v>
      </c>
      <c r="S71" s="84" t="s">
        <v>148</v>
      </c>
      <c r="T71" s="84" t="s">
        <v>148</v>
      </c>
      <c r="U71" s="84" t="s">
        <v>148</v>
      </c>
      <c r="V71" s="84" t="s">
        <v>148</v>
      </c>
    </row>
    <row r="72" spans="1:22" ht="15">
      <c r="A72" s="84" t="s">
        <v>148</v>
      </c>
      <c r="B72" s="84" t="s">
        <v>148</v>
      </c>
      <c r="C72" s="84" t="s">
        <v>148</v>
      </c>
      <c r="D72" s="84" t="s">
        <v>148</v>
      </c>
      <c r="E72" s="84" t="s">
        <v>148</v>
      </c>
      <c r="F72" s="84" t="s">
        <v>148</v>
      </c>
      <c r="G72" s="84" t="s">
        <v>148</v>
      </c>
      <c r="H72" s="84" t="s">
        <v>148</v>
      </c>
      <c r="I72" s="84" t="s">
        <v>148</v>
      </c>
      <c r="J72" s="84" t="s">
        <v>148</v>
      </c>
      <c r="K72" s="84" t="s">
        <v>148</v>
      </c>
      <c r="L72" s="84" t="s">
        <v>148</v>
      </c>
      <c r="M72" s="84" t="s">
        <v>148</v>
      </c>
      <c r="N72" s="84" t="s">
        <v>148</v>
      </c>
      <c r="O72" s="84" t="s">
        <v>148</v>
      </c>
      <c r="P72" s="84" t="s">
        <v>148</v>
      </c>
      <c r="Q72" s="84" t="s">
        <v>148</v>
      </c>
      <c r="R72" s="84" t="s">
        <v>148</v>
      </c>
      <c r="S72" s="84" t="s">
        <v>148</v>
      </c>
      <c r="T72" s="84" t="s">
        <v>148</v>
      </c>
      <c r="U72" s="84" t="s">
        <v>148</v>
      </c>
      <c r="V72" s="84" t="s">
        <v>148</v>
      </c>
    </row>
    <row r="73" spans="1:22" ht="15">
      <c r="A73" s="84" t="s">
        <v>148</v>
      </c>
      <c r="B73" s="84" t="s">
        <v>148</v>
      </c>
      <c r="C73" s="84" t="s">
        <v>148</v>
      </c>
      <c r="D73" s="84" t="s">
        <v>148</v>
      </c>
      <c r="E73" s="84" t="s">
        <v>148</v>
      </c>
      <c r="F73" s="84" t="s">
        <v>148</v>
      </c>
      <c r="G73" s="84" t="s">
        <v>148</v>
      </c>
      <c r="H73" s="84" t="s">
        <v>148</v>
      </c>
      <c r="I73" s="84" t="s">
        <v>148</v>
      </c>
      <c r="J73" s="84" t="s">
        <v>148</v>
      </c>
      <c r="K73" s="84" t="s">
        <v>148</v>
      </c>
      <c r="L73" s="84" t="s">
        <v>148</v>
      </c>
      <c r="M73" s="84" t="s">
        <v>148</v>
      </c>
      <c r="N73" s="84" t="s">
        <v>148</v>
      </c>
      <c r="O73" s="84" t="s">
        <v>148</v>
      </c>
      <c r="P73" s="84" t="s">
        <v>148</v>
      </c>
      <c r="Q73" s="84" t="s">
        <v>148</v>
      </c>
      <c r="R73" s="84" t="s">
        <v>148</v>
      </c>
      <c r="S73" s="84" t="s">
        <v>148</v>
      </c>
      <c r="T73" s="84" t="s">
        <v>148</v>
      </c>
      <c r="U73" s="84" t="s">
        <v>148</v>
      </c>
      <c r="V73" s="84" t="s">
        <v>148</v>
      </c>
    </row>
    <row r="74" spans="1:22" ht="15">
      <c r="A74" s="84" t="s">
        <v>148</v>
      </c>
      <c r="B74" s="84" t="s">
        <v>148</v>
      </c>
      <c r="C74" s="84" t="s">
        <v>148</v>
      </c>
      <c r="D74" s="84" t="s">
        <v>148</v>
      </c>
      <c r="E74" s="84" t="s">
        <v>148</v>
      </c>
      <c r="F74" s="84" t="s">
        <v>148</v>
      </c>
      <c r="G74" s="84" t="s">
        <v>148</v>
      </c>
      <c r="H74" s="84" t="s">
        <v>148</v>
      </c>
      <c r="I74" s="84" t="s">
        <v>148</v>
      </c>
      <c r="J74" s="84" t="s">
        <v>148</v>
      </c>
      <c r="K74" s="84" t="s">
        <v>148</v>
      </c>
      <c r="L74" s="84" t="s">
        <v>148</v>
      </c>
      <c r="M74" s="84" t="s">
        <v>148</v>
      </c>
      <c r="N74" s="84" t="s">
        <v>148</v>
      </c>
      <c r="O74" s="84" t="s">
        <v>148</v>
      </c>
      <c r="P74" s="84" t="s">
        <v>148</v>
      </c>
      <c r="Q74" s="84" t="s">
        <v>148</v>
      </c>
      <c r="R74" s="84" t="s">
        <v>148</v>
      </c>
      <c r="S74" s="84" t="s">
        <v>148</v>
      </c>
      <c r="T74" s="84" t="s">
        <v>148</v>
      </c>
      <c r="U74" s="84" t="s">
        <v>148</v>
      </c>
      <c r="V74" s="84" t="s">
        <v>148</v>
      </c>
    </row>
    <row r="75" spans="1:22" ht="15">
      <c r="A75" s="84" t="s">
        <v>148</v>
      </c>
      <c r="B75" s="84" t="s">
        <v>148</v>
      </c>
      <c r="C75" s="84" t="s">
        <v>148</v>
      </c>
      <c r="D75" s="84" t="s">
        <v>148</v>
      </c>
      <c r="E75" s="84" t="s">
        <v>148</v>
      </c>
      <c r="F75" s="84" t="s">
        <v>148</v>
      </c>
      <c r="G75" s="84" t="s">
        <v>148</v>
      </c>
      <c r="H75" s="84" t="s">
        <v>148</v>
      </c>
      <c r="I75" s="84" t="s">
        <v>148</v>
      </c>
      <c r="J75" s="84" t="s">
        <v>148</v>
      </c>
      <c r="K75" s="84" t="s">
        <v>148</v>
      </c>
      <c r="L75" s="84" t="s">
        <v>148</v>
      </c>
      <c r="M75" s="84" t="s">
        <v>148</v>
      </c>
      <c r="N75" s="84" t="s">
        <v>148</v>
      </c>
      <c r="O75" s="84" t="s">
        <v>148</v>
      </c>
      <c r="P75" s="84" t="s">
        <v>148</v>
      </c>
      <c r="Q75" s="84" t="s">
        <v>148</v>
      </c>
      <c r="R75" s="84" t="s">
        <v>148</v>
      </c>
      <c r="S75" s="84" t="s">
        <v>148</v>
      </c>
      <c r="T75" s="84" t="s">
        <v>148</v>
      </c>
      <c r="U75" s="84" t="s">
        <v>148</v>
      </c>
      <c r="V75" s="84" t="s">
        <v>148</v>
      </c>
    </row>
    <row r="76" spans="1:22" ht="15">
      <c r="A76" s="84" t="s">
        <v>148</v>
      </c>
      <c r="B76" s="84" t="s">
        <v>148</v>
      </c>
      <c r="C76" s="84" t="s">
        <v>148</v>
      </c>
      <c r="D76" s="84" t="s">
        <v>148</v>
      </c>
      <c r="E76" s="84" t="s">
        <v>148</v>
      </c>
      <c r="F76" s="84" t="s">
        <v>148</v>
      </c>
      <c r="G76" s="84" t="s">
        <v>148</v>
      </c>
      <c r="H76" s="84" t="s">
        <v>148</v>
      </c>
      <c r="I76" s="84" t="s">
        <v>148</v>
      </c>
      <c r="J76" s="84" t="s">
        <v>148</v>
      </c>
      <c r="K76" s="84" t="s">
        <v>148</v>
      </c>
      <c r="L76" s="84" t="s">
        <v>148</v>
      </c>
      <c r="M76" s="84" t="s">
        <v>148</v>
      </c>
      <c r="N76" s="84" t="s">
        <v>148</v>
      </c>
      <c r="O76" s="84" t="s">
        <v>148</v>
      </c>
      <c r="P76" s="84" t="s">
        <v>148</v>
      </c>
      <c r="Q76" s="84" t="s">
        <v>148</v>
      </c>
      <c r="R76" s="84" t="s">
        <v>148</v>
      </c>
      <c r="S76" s="84" t="s">
        <v>148</v>
      </c>
      <c r="T76" s="84" t="s">
        <v>148</v>
      </c>
      <c r="U76" s="84" t="s">
        <v>148</v>
      </c>
      <c r="V76" s="84" t="s">
        <v>148</v>
      </c>
    </row>
    <row r="77" spans="1:22" ht="15">
      <c r="A77" s="84" t="s">
        <v>148</v>
      </c>
      <c r="B77" s="84" t="s">
        <v>148</v>
      </c>
      <c r="C77" s="84" t="s">
        <v>148</v>
      </c>
      <c r="D77" s="84" t="s">
        <v>148</v>
      </c>
      <c r="E77" s="84" t="s">
        <v>148</v>
      </c>
      <c r="F77" s="84" t="s">
        <v>148</v>
      </c>
      <c r="G77" s="84" t="s">
        <v>148</v>
      </c>
      <c r="H77" s="84" t="s">
        <v>148</v>
      </c>
      <c r="I77" s="84" t="s">
        <v>148</v>
      </c>
      <c r="J77" s="84" t="s">
        <v>148</v>
      </c>
      <c r="K77" s="84" t="s">
        <v>148</v>
      </c>
      <c r="L77" s="84" t="s">
        <v>148</v>
      </c>
      <c r="M77" s="84" t="s">
        <v>148</v>
      </c>
      <c r="N77" s="84" t="s">
        <v>148</v>
      </c>
      <c r="O77" s="84" t="s">
        <v>148</v>
      </c>
      <c r="P77" s="84" t="s">
        <v>148</v>
      </c>
      <c r="Q77" s="84" t="s">
        <v>148</v>
      </c>
      <c r="R77" s="84" t="s">
        <v>148</v>
      </c>
      <c r="S77" s="84" t="s">
        <v>148</v>
      </c>
      <c r="T77" s="84" t="s">
        <v>148</v>
      </c>
      <c r="U77" s="84" t="s">
        <v>148</v>
      </c>
      <c r="V77" s="84" t="s">
        <v>148</v>
      </c>
    </row>
    <row r="78" spans="1:22" ht="15">
      <c r="A78" s="84" t="s">
        <v>148</v>
      </c>
      <c r="B78" s="84" t="s">
        <v>148</v>
      </c>
      <c r="C78" s="84" t="s">
        <v>148</v>
      </c>
      <c r="D78" s="84" t="s">
        <v>148</v>
      </c>
      <c r="E78" s="84" t="s">
        <v>148</v>
      </c>
      <c r="F78" s="84" t="s">
        <v>148</v>
      </c>
      <c r="G78" s="84" t="s">
        <v>148</v>
      </c>
      <c r="H78" s="84" t="s">
        <v>148</v>
      </c>
      <c r="I78" s="84" t="s">
        <v>148</v>
      </c>
      <c r="J78" s="84" t="s">
        <v>148</v>
      </c>
      <c r="K78" s="84" t="s">
        <v>148</v>
      </c>
      <c r="L78" s="84" t="s">
        <v>148</v>
      </c>
      <c r="M78" s="84" t="s">
        <v>148</v>
      </c>
      <c r="N78" s="84" t="s">
        <v>148</v>
      </c>
      <c r="O78" s="84" t="s">
        <v>148</v>
      </c>
      <c r="P78" s="84" t="s">
        <v>148</v>
      </c>
      <c r="Q78" s="84" t="s">
        <v>148</v>
      </c>
      <c r="R78" s="84" t="s">
        <v>148</v>
      </c>
      <c r="S78" s="84" t="s">
        <v>148</v>
      </c>
      <c r="T78" s="84" t="s">
        <v>148</v>
      </c>
      <c r="U78" s="84" t="s">
        <v>148</v>
      </c>
      <c r="V78" s="84" t="s">
        <v>148</v>
      </c>
    </row>
    <row r="79" spans="1:22" ht="15">
      <c r="A79" s="84" t="s">
        <v>148</v>
      </c>
      <c r="B79" s="84" t="s">
        <v>148</v>
      </c>
      <c r="C79" s="84" t="s">
        <v>148</v>
      </c>
      <c r="D79" s="84" t="s">
        <v>148</v>
      </c>
      <c r="E79" s="84" t="s">
        <v>148</v>
      </c>
      <c r="F79" s="84" t="s">
        <v>148</v>
      </c>
      <c r="G79" s="84" t="s">
        <v>148</v>
      </c>
      <c r="H79" s="84" t="s">
        <v>148</v>
      </c>
      <c r="I79" s="84" t="s">
        <v>148</v>
      </c>
      <c r="J79" s="84" t="s">
        <v>148</v>
      </c>
      <c r="K79" s="84" t="s">
        <v>148</v>
      </c>
      <c r="L79" s="84" t="s">
        <v>148</v>
      </c>
      <c r="M79" s="84" t="s">
        <v>148</v>
      </c>
      <c r="N79" s="84" t="s">
        <v>148</v>
      </c>
      <c r="O79" s="84" t="s">
        <v>148</v>
      </c>
      <c r="P79" s="84" t="s">
        <v>148</v>
      </c>
      <c r="Q79" s="84" t="s">
        <v>148</v>
      </c>
      <c r="R79" s="84" t="s">
        <v>148</v>
      </c>
      <c r="S79" s="84" t="s">
        <v>148</v>
      </c>
      <c r="T79" s="84" t="s">
        <v>148</v>
      </c>
      <c r="U79" s="84" t="s">
        <v>148</v>
      </c>
      <c r="V79" s="84" t="s">
        <v>148</v>
      </c>
    </row>
    <row r="80" spans="1:22" ht="15">
      <c r="A80" s="84" t="s">
        <v>148</v>
      </c>
      <c r="B80" s="84" t="s">
        <v>148</v>
      </c>
      <c r="C80" s="84" t="s">
        <v>148</v>
      </c>
      <c r="D80" s="84" t="s">
        <v>148</v>
      </c>
      <c r="E80" s="84" t="s">
        <v>148</v>
      </c>
      <c r="F80" s="84" t="s">
        <v>148</v>
      </c>
      <c r="G80" s="84" t="s">
        <v>148</v>
      </c>
      <c r="H80" s="84" t="s">
        <v>148</v>
      </c>
      <c r="I80" s="84" t="s">
        <v>148</v>
      </c>
      <c r="J80" s="84" t="s">
        <v>148</v>
      </c>
      <c r="K80" s="84" t="s">
        <v>148</v>
      </c>
      <c r="L80" s="84" t="s">
        <v>148</v>
      </c>
      <c r="M80" s="84" t="s">
        <v>148</v>
      </c>
      <c r="N80" s="84" t="s">
        <v>148</v>
      </c>
      <c r="O80" s="84" t="s">
        <v>148</v>
      </c>
      <c r="P80" s="84" t="s">
        <v>148</v>
      </c>
      <c r="Q80" s="84" t="s">
        <v>148</v>
      </c>
      <c r="R80" s="84" t="s">
        <v>148</v>
      </c>
      <c r="S80" s="84" t="s">
        <v>148</v>
      </c>
      <c r="T80" s="84" t="s">
        <v>148</v>
      </c>
      <c r="U80" s="84" t="s">
        <v>148</v>
      </c>
      <c r="V80" s="84" t="s">
        <v>148</v>
      </c>
    </row>
    <row r="81" spans="1:22" ht="15">
      <c r="A81" s="84" t="s">
        <v>148</v>
      </c>
      <c r="B81" s="84" t="s">
        <v>148</v>
      </c>
      <c r="C81" s="84" t="s">
        <v>148</v>
      </c>
      <c r="D81" s="84" t="s">
        <v>148</v>
      </c>
      <c r="E81" s="84" t="s">
        <v>148</v>
      </c>
      <c r="F81" s="84" t="s">
        <v>148</v>
      </c>
      <c r="G81" s="84" t="s">
        <v>148</v>
      </c>
      <c r="H81" s="84" t="s">
        <v>148</v>
      </c>
      <c r="I81" s="84" t="s">
        <v>148</v>
      </c>
      <c r="J81" s="84" t="s">
        <v>148</v>
      </c>
      <c r="K81" s="84" t="s">
        <v>148</v>
      </c>
      <c r="L81" s="84" t="s">
        <v>148</v>
      </c>
      <c r="M81" s="84" t="s">
        <v>148</v>
      </c>
      <c r="N81" s="84" t="s">
        <v>148</v>
      </c>
      <c r="O81" s="84" t="s">
        <v>148</v>
      </c>
      <c r="P81" s="84" t="s">
        <v>148</v>
      </c>
      <c r="Q81" s="84" t="s">
        <v>148</v>
      </c>
      <c r="R81" s="84" t="s">
        <v>148</v>
      </c>
      <c r="S81" s="84" t="s">
        <v>148</v>
      </c>
      <c r="T81" s="84" t="s">
        <v>148</v>
      </c>
      <c r="U81" s="84" t="s">
        <v>148</v>
      </c>
      <c r="V81" s="84" t="s">
        <v>148</v>
      </c>
    </row>
    <row r="82" spans="1:22" ht="15">
      <c r="A82" s="84" t="s">
        <v>148</v>
      </c>
      <c r="B82" s="84" t="s">
        <v>148</v>
      </c>
      <c r="C82" s="84" t="s">
        <v>148</v>
      </c>
      <c r="D82" s="84" t="s">
        <v>148</v>
      </c>
      <c r="E82" s="84" t="s">
        <v>148</v>
      </c>
      <c r="F82" s="84" t="s">
        <v>148</v>
      </c>
      <c r="G82" s="84" t="s">
        <v>148</v>
      </c>
      <c r="H82" s="84" t="s">
        <v>148</v>
      </c>
      <c r="I82" s="84" t="s">
        <v>148</v>
      </c>
      <c r="J82" s="84" t="s">
        <v>148</v>
      </c>
      <c r="K82" s="84" t="s">
        <v>148</v>
      </c>
      <c r="L82" s="84" t="s">
        <v>148</v>
      </c>
      <c r="M82" s="84" t="s">
        <v>148</v>
      </c>
      <c r="N82" s="84" t="s">
        <v>148</v>
      </c>
      <c r="O82" s="84" t="s">
        <v>148</v>
      </c>
      <c r="P82" s="84" t="s">
        <v>148</v>
      </c>
      <c r="Q82" s="84" t="s">
        <v>148</v>
      </c>
      <c r="R82" s="84" t="s">
        <v>148</v>
      </c>
      <c r="S82" s="84" t="s">
        <v>148</v>
      </c>
      <c r="T82" s="84" t="s">
        <v>148</v>
      </c>
      <c r="U82" s="84" t="s">
        <v>148</v>
      </c>
      <c r="V82" s="84" t="s">
        <v>148</v>
      </c>
    </row>
    <row r="83" spans="1:22" ht="15">
      <c r="A83" s="84" t="s">
        <v>148</v>
      </c>
      <c r="B83" s="84" t="s">
        <v>148</v>
      </c>
      <c r="C83" s="84" t="s">
        <v>148</v>
      </c>
      <c r="D83" s="84" t="s">
        <v>148</v>
      </c>
      <c r="E83" s="84" t="s">
        <v>148</v>
      </c>
      <c r="F83" s="84" t="s">
        <v>148</v>
      </c>
      <c r="G83" s="84" t="s">
        <v>148</v>
      </c>
      <c r="H83" s="84" t="s">
        <v>148</v>
      </c>
      <c r="I83" s="84" t="s">
        <v>148</v>
      </c>
      <c r="J83" s="84" t="s">
        <v>148</v>
      </c>
      <c r="K83" s="84" t="s">
        <v>148</v>
      </c>
      <c r="L83" s="84" t="s">
        <v>148</v>
      </c>
      <c r="M83" s="84" t="s">
        <v>148</v>
      </c>
      <c r="N83" s="84" t="s">
        <v>148</v>
      </c>
      <c r="O83" s="84" t="s">
        <v>148</v>
      </c>
      <c r="P83" s="84" t="s">
        <v>148</v>
      </c>
      <c r="Q83" s="84" t="s">
        <v>148</v>
      </c>
      <c r="R83" s="84" t="s">
        <v>148</v>
      </c>
      <c r="S83" s="84" t="s">
        <v>148</v>
      </c>
      <c r="T83" s="84" t="s">
        <v>148</v>
      </c>
      <c r="U83" s="84" t="s">
        <v>148</v>
      </c>
      <c r="V83" s="84" t="s">
        <v>148</v>
      </c>
    </row>
    <row r="84" spans="1:22" ht="15">
      <c r="A84" s="84" t="s">
        <v>148</v>
      </c>
      <c r="B84" s="84" t="s">
        <v>148</v>
      </c>
      <c r="C84" s="84" t="s">
        <v>148</v>
      </c>
      <c r="D84" s="84" t="s">
        <v>148</v>
      </c>
      <c r="E84" s="84" t="s">
        <v>148</v>
      </c>
      <c r="F84" s="84" t="s">
        <v>148</v>
      </c>
      <c r="G84" s="84" t="s">
        <v>148</v>
      </c>
      <c r="H84" s="84" t="s">
        <v>148</v>
      </c>
      <c r="I84" s="84" t="s">
        <v>148</v>
      </c>
      <c r="J84" s="84" t="s">
        <v>148</v>
      </c>
      <c r="K84" s="84" t="s">
        <v>148</v>
      </c>
      <c r="L84" s="84" t="s">
        <v>148</v>
      </c>
      <c r="M84" s="84" t="s">
        <v>148</v>
      </c>
      <c r="N84" s="84" t="s">
        <v>148</v>
      </c>
      <c r="O84" s="84" t="s">
        <v>148</v>
      </c>
      <c r="P84" s="84" t="s">
        <v>148</v>
      </c>
      <c r="Q84" s="84" t="s">
        <v>148</v>
      </c>
      <c r="R84" s="84" t="s">
        <v>148</v>
      </c>
      <c r="S84" s="84" t="s">
        <v>148</v>
      </c>
      <c r="T84" s="84" t="s">
        <v>148</v>
      </c>
      <c r="U84" s="84" t="s">
        <v>148</v>
      </c>
      <c r="V84" s="84" t="s">
        <v>148</v>
      </c>
    </row>
    <row r="85" spans="1:22" ht="15">
      <c r="A85" s="84" t="s">
        <v>148</v>
      </c>
      <c r="B85" s="84" t="s">
        <v>148</v>
      </c>
      <c r="C85" s="84" t="s">
        <v>148</v>
      </c>
      <c r="D85" s="84" t="s">
        <v>148</v>
      </c>
      <c r="E85" s="84" t="s">
        <v>148</v>
      </c>
      <c r="F85" s="84" t="s">
        <v>148</v>
      </c>
      <c r="G85" s="84" t="s">
        <v>148</v>
      </c>
      <c r="H85" s="84" t="s">
        <v>148</v>
      </c>
      <c r="I85" s="84" t="s">
        <v>148</v>
      </c>
      <c r="J85" s="84" t="s">
        <v>148</v>
      </c>
      <c r="K85" s="84" t="s">
        <v>148</v>
      </c>
      <c r="L85" s="84" t="s">
        <v>148</v>
      </c>
      <c r="M85" s="84" t="s">
        <v>148</v>
      </c>
      <c r="N85" s="84" t="s">
        <v>148</v>
      </c>
      <c r="O85" s="84" t="s">
        <v>148</v>
      </c>
      <c r="P85" s="84" t="s">
        <v>148</v>
      </c>
      <c r="Q85" s="84" t="s">
        <v>148</v>
      </c>
      <c r="R85" s="84" t="s">
        <v>148</v>
      </c>
      <c r="S85" s="84" t="s">
        <v>148</v>
      </c>
      <c r="T85" s="84" t="s">
        <v>148</v>
      </c>
      <c r="U85" s="84" t="s">
        <v>148</v>
      </c>
      <c r="V85" s="84" t="s">
        <v>148</v>
      </c>
    </row>
    <row r="86" spans="1:22" ht="15">
      <c r="A86" s="84" t="s">
        <v>148</v>
      </c>
      <c r="B86" s="84" t="s">
        <v>148</v>
      </c>
      <c r="C86" s="84" t="s">
        <v>148</v>
      </c>
      <c r="D86" s="84" t="s">
        <v>148</v>
      </c>
      <c r="E86" s="84" t="s">
        <v>148</v>
      </c>
      <c r="F86" s="84" t="s">
        <v>148</v>
      </c>
      <c r="G86" s="84" t="s">
        <v>148</v>
      </c>
      <c r="H86" s="84" t="s">
        <v>148</v>
      </c>
      <c r="I86" s="84" t="s">
        <v>148</v>
      </c>
      <c r="J86" s="84" t="s">
        <v>148</v>
      </c>
      <c r="K86" s="84" t="s">
        <v>148</v>
      </c>
      <c r="L86" s="84" t="s">
        <v>148</v>
      </c>
      <c r="M86" s="84" t="s">
        <v>148</v>
      </c>
      <c r="N86" s="84" t="s">
        <v>148</v>
      </c>
      <c r="O86" s="84" t="s">
        <v>148</v>
      </c>
      <c r="P86" s="84" t="s">
        <v>148</v>
      </c>
      <c r="Q86" s="84" t="s">
        <v>148</v>
      </c>
      <c r="R86" s="84" t="s">
        <v>148</v>
      </c>
      <c r="S86" s="84" t="s">
        <v>148</v>
      </c>
      <c r="T86" s="84" t="s">
        <v>148</v>
      </c>
      <c r="U86" s="84" t="s">
        <v>148</v>
      </c>
      <c r="V86" s="84" t="s">
        <v>148</v>
      </c>
    </row>
    <row r="87" spans="1:22" ht="15">
      <c r="A87" s="84" t="s">
        <v>148</v>
      </c>
      <c r="B87" s="84" t="s">
        <v>148</v>
      </c>
      <c r="C87" s="84" t="s">
        <v>148</v>
      </c>
      <c r="D87" s="84" t="s">
        <v>148</v>
      </c>
      <c r="E87" s="84" t="s">
        <v>148</v>
      </c>
      <c r="F87" s="84" t="s">
        <v>148</v>
      </c>
      <c r="G87" s="84" t="s">
        <v>148</v>
      </c>
      <c r="H87" s="84" t="s">
        <v>148</v>
      </c>
      <c r="I87" s="84" t="s">
        <v>148</v>
      </c>
      <c r="J87" s="84" t="s">
        <v>148</v>
      </c>
      <c r="K87" s="84" t="s">
        <v>148</v>
      </c>
      <c r="L87" s="84" t="s">
        <v>148</v>
      </c>
      <c r="M87" s="84" t="s">
        <v>148</v>
      </c>
      <c r="N87" s="84" t="s">
        <v>148</v>
      </c>
      <c r="O87" s="84" t="s">
        <v>148</v>
      </c>
      <c r="P87" s="84" t="s">
        <v>148</v>
      </c>
      <c r="Q87" s="84" t="s">
        <v>148</v>
      </c>
      <c r="R87" s="84" t="s">
        <v>148</v>
      </c>
      <c r="S87" s="84" t="s">
        <v>148</v>
      </c>
      <c r="T87" s="84" t="s">
        <v>148</v>
      </c>
      <c r="U87" s="84" t="s">
        <v>148</v>
      </c>
      <c r="V87" s="84" t="s">
        <v>148</v>
      </c>
    </row>
    <row r="88" spans="1:22" ht="15">
      <c r="A88" s="84" t="s">
        <v>148</v>
      </c>
      <c r="B88" s="84" t="s">
        <v>148</v>
      </c>
      <c r="C88" s="84" t="s">
        <v>148</v>
      </c>
      <c r="D88" s="84" t="s">
        <v>148</v>
      </c>
      <c r="E88" s="84" t="s">
        <v>148</v>
      </c>
      <c r="F88" s="84" t="s">
        <v>148</v>
      </c>
      <c r="G88" s="84" t="s">
        <v>148</v>
      </c>
      <c r="H88" s="84" t="s">
        <v>148</v>
      </c>
      <c r="I88" s="84" t="s">
        <v>148</v>
      </c>
      <c r="J88" s="84" t="s">
        <v>148</v>
      </c>
      <c r="K88" s="84" t="s">
        <v>148</v>
      </c>
      <c r="L88" s="84" t="s">
        <v>148</v>
      </c>
      <c r="M88" s="84" t="s">
        <v>148</v>
      </c>
      <c r="N88" s="84" t="s">
        <v>148</v>
      </c>
      <c r="O88" s="84" t="s">
        <v>148</v>
      </c>
      <c r="P88" s="84" t="s">
        <v>148</v>
      </c>
      <c r="Q88" s="84" t="s">
        <v>148</v>
      </c>
      <c r="R88" s="84" t="s">
        <v>148</v>
      </c>
      <c r="S88" s="84" t="s">
        <v>148</v>
      </c>
      <c r="T88" s="84" t="s">
        <v>148</v>
      </c>
      <c r="U88" s="84" t="s">
        <v>148</v>
      </c>
      <c r="V88" s="84" t="s">
        <v>148</v>
      </c>
    </row>
    <row r="89" spans="1:22" ht="15">
      <c r="A89" s="84" t="s">
        <v>148</v>
      </c>
      <c r="B89" s="84" t="s">
        <v>148</v>
      </c>
      <c r="C89" s="84" t="s">
        <v>148</v>
      </c>
      <c r="D89" s="84" t="s">
        <v>148</v>
      </c>
      <c r="E89" s="84" t="s">
        <v>148</v>
      </c>
      <c r="F89" s="84" t="s">
        <v>148</v>
      </c>
      <c r="G89" s="84" t="s">
        <v>148</v>
      </c>
      <c r="H89" s="84" t="s">
        <v>148</v>
      </c>
      <c r="I89" s="84" t="s">
        <v>148</v>
      </c>
      <c r="J89" s="84" t="s">
        <v>148</v>
      </c>
      <c r="K89" s="84" t="s">
        <v>148</v>
      </c>
      <c r="L89" s="84" t="s">
        <v>148</v>
      </c>
      <c r="M89" s="84" t="s">
        <v>148</v>
      </c>
      <c r="N89" s="84" t="s">
        <v>148</v>
      </c>
      <c r="O89" s="84" t="s">
        <v>148</v>
      </c>
      <c r="P89" s="84" t="s">
        <v>148</v>
      </c>
      <c r="Q89" s="84" t="s">
        <v>148</v>
      </c>
      <c r="R89" s="84" t="s">
        <v>148</v>
      </c>
      <c r="S89" s="84" t="s">
        <v>148</v>
      </c>
      <c r="T89" s="84" t="s">
        <v>148</v>
      </c>
      <c r="U89" s="84" t="s">
        <v>148</v>
      </c>
      <c r="V89" s="84" t="s">
        <v>148</v>
      </c>
    </row>
    <row r="90" spans="1:22" ht="15">
      <c r="A90" s="84" t="s">
        <v>148</v>
      </c>
      <c r="B90" s="84" t="s">
        <v>148</v>
      </c>
      <c r="C90" s="84" t="s">
        <v>148</v>
      </c>
      <c r="D90" s="84" t="s">
        <v>148</v>
      </c>
      <c r="E90" s="84" t="s">
        <v>148</v>
      </c>
      <c r="F90" s="84" t="s">
        <v>148</v>
      </c>
      <c r="G90" s="84" t="s">
        <v>148</v>
      </c>
      <c r="H90" s="84" t="s">
        <v>148</v>
      </c>
      <c r="I90" s="84" t="s">
        <v>148</v>
      </c>
      <c r="J90" s="84" t="s">
        <v>148</v>
      </c>
      <c r="K90" s="84" t="s">
        <v>148</v>
      </c>
      <c r="L90" s="84" t="s">
        <v>148</v>
      </c>
      <c r="M90" s="84" t="s">
        <v>148</v>
      </c>
      <c r="N90" s="84" t="s">
        <v>148</v>
      </c>
      <c r="O90" s="84" t="s">
        <v>148</v>
      </c>
      <c r="P90" s="84" t="s">
        <v>148</v>
      </c>
      <c r="Q90" s="84" t="s">
        <v>148</v>
      </c>
      <c r="R90" s="84" t="s">
        <v>148</v>
      </c>
      <c r="S90" s="84" t="s">
        <v>148</v>
      </c>
      <c r="T90" s="84" t="s">
        <v>148</v>
      </c>
      <c r="U90" s="84" t="s">
        <v>148</v>
      </c>
      <c r="V90" s="84" t="s">
        <v>148</v>
      </c>
    </row>
    <row r="91" spans="1:22" ht="15">
      <c r="A91" s="84" t="s">
        <v>148</v>
      </c>
      <c r="B91" s="84" t="s">
        <v>148</v>
      </c>
      <c r="C91" s="84" t="s">
        <v>148</v>
      </c>
      <c r="D91" s="84" t="s">
        <v>148</v>
      </c>
      <c r="E91" s="84" t="s">
        <v>148</v>
      </c>
      <c r="F91" s="84" t="s">
        <v>148</v>
      </c>
      <c r="G91" s="84" t="s">
        <v>148</v>
      </c>
      <c r="H91" s="84" t="s">
        <v>148</v>
      </c>
      <c r="I91" s="84" t="s">
        <v>148</v>
      </c>
      <c r="J91" s="84" t="s">
        <v>148</v>
      </c>
      <c r="K91" s="84" t="s">
        <v>148</v>
      </c>
      <c r="L91" s="84" t="s">
        <v>148</v>
      </c>
      <c r="M91" s="84" t="s">
        <v>148</v>
      </c>
      <c r="N91" s="84" t="s">
        <v>148</v>
      </c>
      <c r="O91" s="84" t="s">
        <v>148</v>
      </c>
      <c r="P91" s="84" t="s">
        <v>148</v>
      </c>
      <c r="Q91" s="84" t="s">
        <v>148</v>
      </c>
      <c r="R91" s="84" t="s">
        <v>148</v>
      </c>
      <c r="S91" s="84" t="s">
        <v>148</v>
      </c>
      <c r="T91" s="84" t="s">
        <v>148</v>
      </c>
      <c r="U91" s="84" t="s">
        <v>148</v>
      </c>
      <c r="V91" s="84" t="s">
        <v>148</v>
      </c>
    </row>
    <row r="92" spans="1:22" ht="15">
      <c r="A92" s="84" t="s">
        <v>148</v>
      </c>
      <c r="B92" s="84" t="s">
        <v>148</v>
      </c>
      <c r="C92" s="84" t="s">
        <v>148</v>
      </c>
      <c r="D92" s="84" t="s">
        <v>148</v>
      </c>
      <c r="E92" s="84" t="s">
        <v>148</v>
      </c>
      <c r="F92" s="84" t="s">
        <v>148</v>
      </c>
      <c r="G92" s="84" t="s">
        <v>148</v>
      </c>
      <c r="H92" s="84" t="s">
        <v>148</v>
      </c>
      <c r="I92" s="84" t="s">
        <v>148</v>
      </c>
      <c r="J92" s="84" t="s">
        <v>148</v>
      </c>
      <c r="K92" s="84" t="s">
        <v>148</v>
      </c>
      <c r="L92" s="84" t="s">
        <v>148</v>
      </c>
      <c r="M92" s="84" t="s">
        <v>148</v>
      </c>
      <c r="N92" s="84" t="s">
        <v>148</v>
      </c>
      <c r="O92" s="84" t="s">
        <v>148</v>
      </c>
      <c r="P92" s="84" t="s">
        <v>148</v>
      </c>
      <c r="Q92" s="84" t="s">
        <v>148</v>
      </c>
      <c r="R92" s="84" t="s">
        <v>148</v>
      </c>
      <c r="S92" s="84" t="s">
        <v>148</v>
      </c>
      <c r="T92" s="84" t="s">
        <v>148</v>
      </c>
      <c r="U92" s="84" t="s">
        <v>148</v>
      </c>
      <c r="V92" s="84" t="s">
        <v>148</v>
      </c>
    </row>
    <row r="93" spans="1:22" ht="15">
      <c r="A93" s="84" t="s">
        <v>148</v>
      </c>
      <c r="B93" s="84" t="s">
        <v>148</v>
      </c>
      <c r="C93" s="84" t="s">
        <v>148</v>
      </c>
      <c r="D93" s="84" t="s">
        <v>148</v>
      </c>
      <c r="E93" s="84" t="s">
        <v>148</v>
      </c>
      <c r="F93" s="84" t="s">
        <v>148</v>
      </c>
      <c r="G93" s="84" t="s">
        <v>148</v>
      </c>
      <c r="H93" s="84" t="s">
        <v>148</v>
      </c>
      <c r="I93" s="84" t="s">
        <v>148</v>
      </c>
      <c r="J93" s="84" t="s">
        <v>148</v>
      </c>
      <c r="K93" s="84" t="s">
        <v>148</v>
      </c>
      <c r="L93" s="84" t="s">
        <v>148</v>
      </c>
      <c r="M93" s="84" t="s">
        <v>148</v>
      </c>
      <c r="N93" s="84" t="s">
        <v>148</v>
      </c>
      <c r="O93" s="84" t="s">
        <v>148</v>
      </c>
      <c r="P93" s="84" t="s">
        <v>148</v>
      </c>
      <c r="Q93" s="84" t="s">
        <v>148</v>
      </c>
      <c r="R93" s="84" t="s">
        <v>148</v>
      </c>
      <c r="S93" s="84" t="s">
        <v>148</v>
      </c>
      <c r="T93" s="84" t="s">
        <v>148</v>
      </c>
      <c r="U93" s="84" t="s">
        <v>148</v>
      </c>
      <c r="V93" s="84" t="s">
        <v>148</v>
      </c>
    </row>
    <row r="94" spans="1:22" ht="15">
      <c r="A94" s="84" t="s">
        <v>148</v>
      </c>
      <c r="B94" s="84" t="s">
        <v>148</v>
      </c>
      <c r="C94" s="84" t="s">
        <v>148</v>
      </c>
      <c r="D94" s="84" t="s">
        <v>148</v>
      </c>
      <c r="E94" s="84" t="s">
        <v>148</v>
      </c>
      <c r="F94" s="84" t="s">
        <v>148</v>
      </c>
      <c r="G94" s="84" t="s">
        <v>148</v>
      </c>
      <c r="H94" s="84" t="s">
        <v>148</v>
      </c>
      <c r="I94" s="84" t="s">
        <v>148</v>
      </c>
      <c r="J94" s="84" t="s">
        <v>148</v>
      </c>
      <c r="K94" s="84" t="s">
        <v>148</v>
      </c>
      <c r="L94" s="84" t="s">
        <v>148</v>
      </c>
      <c r="M94" s="84" t="s">
        <v>148</v>
      </c>
      <c r="N94" s="84" t="s">
        <v>148</v>
      </c>
      <c r="O94" s="84" t="s">
        <v>148</v>
      </c>
      <c r="P94" s="84" t="s">
        <v>148</v>
      </c>
      <c r="Q94" s="84" t="s">
        <v>148</v>
      </c>
      <c r="R94" s="84" t="s">
        <v>148</v>
      </c>
      <c r="S94" s="84" t="s">
        <v>148</v>
      </c>
      <c r="T94" s="84" t="s">
        <v>148</v>
      </c>
      <c r="U94" s="84" t="s">
        <v>148</v>
      </c>
      <c r="V94" s="84" t="s">
        <v>148</v>
      </c>
    </row>
    <row r="95" spans="2:20" ht="15">
      <c r="B95" s="84" t="s">
        <v>50</v>
      </c>
      <c r="D95" s="84">
        <v>1276</v>
      </c>
      <c r="H95" s="84">
        <v>1031</v>
      </c>
      <c r="L95" s="84">
        <v>1284</v>
      </c>
      <c r="P95" s="84">
        <v>2164</v>
      </c>
      <c r="T95" s="84">
        <v>5755</v>
      </c>
    </row>
  </sheetData>
  <sheetProtection/>
  <mergeCells count="13">
    <mergeCell ref="D2:G2"/>
    <mergeCell ref="J3:K3"/>
    <mergeCell ref="H3:I3"/>
    <mergeCell ref="F3:G3"/>
    <mergeCell ref="D3:E3"/>
    <mergeCell ref="H2:K2"/>
    <mergeCell ref="A1:V1"/>
    <mergeCell ref="N3:O3"/>
    <mergeCell ref="L3:M3"/>
    <mergeCell ref="L2:O2"/>
    <mergeCell ref="R3:S3"/>
    <mergeCell ref="P3:Q3"/>
    <mergeCell ref="P2: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zoomScalePageLayoutView="0" workbookViewId="0" topLeftCell="A49">
      <selection activeCell="M81" sqref="M81"/>
    </sheetView>
  </sheetViews>
  <sheetFormatPr defaultColWidth="11.421875" defaultRowHeight="15" outlineLevelCol="1"/>
  <cols>
    <col min="1" max="1" width="25.421875" style="40" bestFit="1" customWidth="1"/>
    <col min="2" max="2" width="20.57421875" style="40" bestFit="1" customWidth="1"/>
    <col min="3" max="3" width="6.57421875" style="40" customWidth="1"/>
    <col min="4" max="4" width="6.57421875" style="40" bestFit="1" customWidth="1"/>
    <col min="5" max="8" width="6.7109375" style="40" customWidth="1"/>
    <col min="9" max="11" width="4.8515625" style="40" hidden="1" customWidth="1" outlineLevel="1"/>
    <col min="12" max="12" width="6.7109375" style="40" customWidth="1" collapsed="1"/>
    <col min="13" max="13" width="6.7109375" style="48" customWidth="1"/>
    <col min="14" max="14" width="6.7109375" style="40" customWidth="1"/>
    <col min="15" max="15" width="3.7109375" style="40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0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129</v>
      </c>
      <c r="B2" s="2" t="s">
        <v>15</v>
      </c>
      <c r="C2" s="2" t="s">
        <v>16</v>
      </c>
      <c r="D2" s="2"/>
      <c r="E2" s="2"/>
      <c r="F2" s="2" t="s">
        <v>58</v>
      </c>
      <c r="G2" s="98"/>
      <c r="H2" s="98"/>
      <c r="I2" s="98"/>
      <c r="J2" s="98"/>
      <c r="K2" s="98"/>
      <c r="L2" s="98"/>
      <c r="M2" s="98"/>
      <c r="N2" s="98"/>
      <c r="U2" s="1" t="s">
        <v>129</v>
      </c>
      <c r="V2" s="2" t="s">
        <v>15</v>
      </c>
      <c r="W2" s="2" t="s">
        <v>16</v>
      </c>
      <c r="X2" s="2"/>
      <c r="Y2" s="2"/>
      <c r="Z2" s="2" t="str">
        <f>F2</f>
        <v>A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92"/>
    </row>
    <row r="6" spans="1:31" ht="15.75">
      <c r="A6" s="53" t="s">
        <v>8</v>
      </c>
      <c r="B6" s="53" t="s">
        <v>47</v>
      </c>
      <c r="C6" s="77">
        <v>1</v>
      </c>
      <c r="D6" s="33">
        <f aca="true" t="shared" si="0" ref="D6:D24">IF(OR(A6="",C6=""),"",RANK(C6,$C$6:$C$24,0)+(COUNT($C$6:$C$24)+1-RANK(C6,$C$6:$C$24,0)-RANK(C6,$C$6:$C$24,1))/2)</f>
        <v>12</v>
      </c>
      <c r="E6" s="77">
        <v>3</v>
      </c>
      <c r="F6" s="33">
        <f>IF(OR(A6="",E6=""),"",RANK(E6,$E$6:$E$24,0)+(COUNT($E$6:$E$24)+1-RANK(E6,$E$6:$E$24,0)-RANK(E6,$E$6:$E$24,1))/2)</f>
        <v>5.5</v>
      </c>
      <c r="G6" s="77">
        <v>0</v>
      </c>
      <c r="H6" s="33">
        <f>IF(OR(A6="",G6=""),"",RANK(G6,$G$6:$G$24,0)+(COUNT($G$6:$G$24)+1-RANK(G6,$G$6:$G$24,0)-RANK(G6,$G$6:$G$24,1))/2)</f>
        <v>13</v>
      </c>
      <c r="I6" s="33">
        <f>C6</f>
        <v>1</v>
      </c>
      <c r="J6" s="33">
        <f>E6</f>
        <v>3</v>
      </c>
      <c r="K6" s="33">
        <f>G6</f>
        <v>0</v>
      </c>
      <c r="L6" s="33">
        <f>IF(A6=0,"",SUM(C6,E6,G6))</f>
        <v>4</v>
      </c>
      <c r="M6" s="52">
        <f>SUM(D6,F6,H6,IF(L6="",200,-L6/10^3),-LARGE(I6:K6,1)/10^6,-LARGE(I6:K6,2)/10^9,-LARGE(I6:K6,3)/10^12)</f>
        <v>30.495996999</v>
      </c>
      <c r="N6" s="33">
        <f aca="true" t="shared" si="1" ref="N6:N24">IF(L6="","",RANK(M6,$M$6:$M$24,1)+(COUNT($M$6:$M$24)+1-RANK(M6,$M$6:$M$24,0)-RANK(M6,$M$6:$M$24,1))/2)</f>
        <v>11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11.005</v>
      </c>
      <c r="S6" s="48">
        <f>IF(R6="","",RANK(R6,R$6:R$24,1))</f>
        <v>11</v>
      </c>
      <c r="T6" s="48">
        <f>IF(S6="","",INDEX(Q$6:Q$24,MATCH(ROW(P1),S$6:S$24,0)))</f>
        <v>7</v>
      </c>
      <c r="U6" s="53" t="str">
        <f aca="true" ca="1" t="shared" si="2" ref="U6:U24">IF($T6="","",OFFSET(A$1,$T6,))</f>
        <v>HERNANDEZ Franck</v>
      </c>
      <c r="V6" s="53" t="str">
        <f aca="true" ca="1" t="shared" si="3" ref="V6:V24">IF($T6="","",OFFSET(B$1,$T6,))</f>
        <v>PSM ARTICO</v>
      </c>
      <c r="W6" s="77">
        <f aca="true" ca="1" t="shared" si="4" ref="W6:AB21">IF($T6="","",OFFSET(C$1,$T6,))</f>
        <v>7</v>
      </c>
      <c r="X6" s="33">
        <f ca="1" t="shared" si="4"/>
        <v>2</v>
      </c>
      <c r="Y6" s="77">
        <f ca="1" t="shared" si="4"/>
        <v>5</v>
      </c>
      <c r="Z6" s="33">
        <f ca="1" t="shared" si="4"/>
        <v>2</v>
      </c>
      <c r="AA6" s="77">
        <f ca="1" t="shared" si="4"/>
        <v>3</v>
      </c>
      <c r="AB6" s="33">
        <f ca="1" t="shared" si="4"/>
        <v>4</v>
      </c>
      <c r="AC6" s="33">
        <f aca="true" ca="1" t="shared" si="5" ref="AC6:AE21">IF($T6="","",OFFSET(L$1,$T6,))</f>
        <v>15</v>
      </c>
      <c r="AD6" s="52">
        <f ca="1" t="shared" si="5"/>
        <v>7.9849929949969995</v>
      </c>
      <c r="AE6" s="33">
        <f ca="1" t="shared" si="5"/>
        <v>1</v>
      </c>
    </row>
    <row r="7" spans="1:31" ht="15.75">
      <c r="A7" s="53" t="s">
        <v>103</v>
      </c>
      <c r="B7" s="53" t="s">
        <v>102</v>
      </c>
      <c r="C7" s="77">
        <v>1</v>
      </c>
      <c r="D7" s="33">
        <f t="shared" si="0"/>
        <v>12</v>
      </c>
      <c r="E7" s="77">
        <v>1</v>
      </c>
      <c r="F7" s="33">
        <f aca="true" t="shared" si="6" ref="F7:F24">IF(OR(A7="",E7=""),"",RANK(E7,$E$6:$E$24,0)+(COUNT($E$6:$E$24)+1-RANK(E7,$E$6:$E$24,0)-RANK(E7,$E$6:$E$24,1))/2)</f>
        <v>10.5</v>
      </c>
      <c r="G7" s="77">
        <v>2</v>
      </c>
      <c r="H7" s="33">
        <f aca="true" t="shared" si="7" ref="H7:H24">IF(OR(A7="",G7=""),"",RANK(G7,$G$6:$G$24,0)+(COUNT($G$6:$G$24)+1-RANK(G7,$G$6:$G$24,0)-RANK(G7,$G$6:$G$24,1))/2)</f>
        <v>8.5</v>
      </c>
      <c r="I7" s="33">
        <f aca="true" t="shared" si="8" ref="I7:I24">C7</f>
        <v>1</v>
      </c>
      <c r="J7" s="33">
        <f aca="true" t="shared" si="9" ref="J7:J24">E7</f>
        <v>1</v>
      </c>
      <c r="K7" s="33">
        <f aca="true" t="shared" si="10" ref="K7:K24">G7</f>
        <v>2</v>
      </c>
      <c r="L7" s="33">
        <f aca="true" t="shared" si="11" ref="L7:L24">IF(A7=0,"",SUM(C7,E7,G7))</f>
        <v>4</v>
      </c>
      <c r="M7" s="52">
        <f aca="true" t="shared" si="12" ref="M7:M24">SUM(D7,F7,H7,IF(L7="",200,-L7/10^3),-LARGE(I7:K7,1)/10^6,-LARGE(I7:K7,2)/10^9,-LARGE(I7:K7,3)/10^12)</f>
        <v>30.995997998999</v>
      </c>
      <c r="N7" s="33">
        <f t="shared" si="1"/>
        <v>12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12.006</v>
      </c>
      <c r="S7" s="48">
        <f aca="true" t="shared" si="16" ref="S7:S24">IF(R7="","",RANK(R7,R$6:R$24,1))</f>
        <v>12</v>
      </c>
      <c r="T7" s="48">
        <f aca="true" t="shared" si="17" ref="T7:T24">IF(S7="","",INDEX(Q$6:Q$24,MATCH(ROW(P2),S$6:S$24,0)))</f>
        <v>9</v>
      </c>
      <c r="U7" s="53" t="str">
        <f ca="1" t="shared" si="2"/>
        <v>LASSERRE Patrice</v>
      </c>
      <c r="V7" s="53" t="str">
        <f ca="1" t="shared" si="3"/>
        <v>PSM ARTICO</v>
      </c>
      <c r="W7" s="77">
        <f ca="1" t="shared" si="4"/>
        <v>7</v>
      </c>
      <c r="X7" s="33">
        <f ca="1" t="shared" si="4"/>
        <v>2</v>
      </c>
      <c r="Y7" s="77">
        <f ca="1" t="shared" si="4"/>
        <v>4</v>
      </c>
      <c r="Z7" s="33">
        <f ca="1" t="shared" si="4"/>
        <v>3.5</v>
      </c>
      <c r="AA7" s="77">
        <f ca="1" t="shared" si="4"/>
        <v>3</v>
      </c>
      <c r="AB7" s="33">
        <f ca="1" t="shared" si="4"/>
        <v>4</v>
      </c>
      <c r="AC7" s="33">
        <f ca="1" t="shared" si="5"/>
        <v>14</v>
      </c>
      <c r="AD7" s="52">
        <f ca="1" t="shared" si="5"/>
        <v>9.485992995997</v>
      </c>
      <c r="AE7" s="33">
        <f ca="1" t="shared" si="5"/>
        <v>2</v>
      </c>
    </row>
    <row r="8" spans="1:31" ht="15.75">
      <c r="A8" s="53" t="s">
        <v>92</v>
      </c>
      <c r="B8" s="53" t="s">
        <v>101</v>
      </c>
      <c r="C8" s="77">
        <v>7</v>
      </c>
      <c r="D8" s="33">
        <f t="shared" si="0"/>
        <v>2</v>
      </c>
      <c r="E8" s="77">
        <v>5</v>
      </c>
      <c r="F8" s="33">
        <f t="shared" si="6"/>
        <v>2</v>
      </c>
      <c r="G8" s="77">
        <v>3</v>
      </c>
      <c r="H8" s="33">
        <f t="shared" si="7"/>
        <v>4</v>
      </c>
      <c r="I8" s="33">
        <f t="shared" si="8"/>
        <v>7</v>
      </c>
      <c r="J8" s="33">
        <f t="shared" si="9"/>
        <v>5</v>
      </c>
      <c r="K8" s="33">
        <f t="shared" si="10"/>
        <v>3</v>
      </c>
      <c r="L8" s="33">
        <f t="shared" si="11"/>
        <v>15</v>
      </c>
      <c r="M8" s="52">
        <f t="shared" si="12"/>
        <v>7.9849929949969995</v>
      </c>
      <c r="N8" s="33">
        <f t="shared" si="1"/>
        <v>1</v>
      </c>
      <c r="P8" s="48">
        <f t="shared" si="13"/>
        <v>8</v>
      </c>
      <c r="Q8" s="48">
        <f t="shared" si="14"/>
        <v>7</v>
      </c>
      <c r="R8" s="48">
        <f ca="1" t="shared" si="15"/>
        <v>1.007</v>
      </c>
      <c r="S8" s="48">
        <f t="shared" si="16"/>
        <v>1</v>
      </c>
      <c r="T8" s="48">
        <f t="shared" si="17"/>
        <v>16</v>
      </c>
      <c r="U8" s="53" t="str">
        <f ca="1" t="shared" si="2"/>
        <v>ROJO DIAZ Julien</v>
      </c>
      <c r="V8" s="53" t="str">
        <f ca="1" t="shared" si="3"/>
        <v>NO KILL 33</v>
      </c>
      <c r="W8" s="77">
        <f ca="1" t="shared" si="4"/>
        <v>7</v>
      </c>
      <c r="X8" s="33">
        <f ca="1" t="shared" si="4"/>
        <v>2</v>
      </c>
      <c r="Y8" s="77">
        <f ca="1" t="shared" si="4"/>
        <v>7</v>
      </c>
      <c r="Z8" s="33">
        <f ca="1" t="shared" si="4"/>
        <v>1</v>
      </c>
      <c r="AA8" s="77">
        <f ca="1" t="shared" si="4"/>
        <v>2</v>
      </c>
      <c r="AB8" s="33">
        <f ca="1" t="shared" si="4"/>
        <v>8.5</v>
      </c>
      <c r="AC8" s="33">
        <f ca="1" t="shared" si="5"/>
        <v>16</v>
      </c>
      <c r="AD8" s="52">
        <f ca="1" t="shared" si="5"/>
        <v>11.483992992998</v>
      </c>
      <c r="AE8" s="33">
        <f ca="1" t="shared" si="5"/>
        <v>3</v>
      </c>
    </row>
    <row r="9" spans="1:31" ht="15.75">
      <c r="A9" s="53" t="s">
        <v>93</v>
      </c>
      <c r="B9" s="53" t="s">
        <v>94</v>
      </c>
      <c r="C9" s="77">
        <v>6</v>
      </c>
      <c r="D9" s="33">
        <f t="shared" si="0"/>
        <v>5</v>
      </c>
      <c r="E9" s="77">
        <v>1</v>
      </c>
      <c r="F9" s="33">
        <f t="shared" si="6"/>
        <v>10.5</v>
      </c>
      <c r="G9" s="77">
        <v>5</v>
      </c>
      <c r="H9" s="33">
        <f t="shared" si="7"/>
        <v>1</v>
      </c>
      <c r="I9" s="33">
        <f t="shared" si="8"/>
        <v>6</v>
      </c>
      <c r="J9" s="33">
        <f t="shared" si="9"/>
        <v>1</v>
      </c>
      <c r="K9" s="33">
        <f t="shared" si="10"/>
        <v>5</v>
      </c>
      <c r="L9" s="33">
        <f t="shared" si="11"/>
        <v>12</v>
      </c>
      <c r="M9" s="52">
        <f t="shared" si="12"/>
        <v>16.487993994999</v>
      </c>
      <c r="N9" s="33">
        <f t="shared" si="1"/>
        <v>5</v>
      </c>
      <c r="P9" s="48">
        <f t="shared" si="13"/>
        <v>9</v>
      </c>
      <c r="Q9" s="48">
        <f t="shared" si="14"/>
        <v>8</v>
      </c>
      <c r="R9" s="48">
        <f ca="1" t="shared" si="15"/>
        <v>5.008</v>
      </c>
      <c r="S9" s="48">
        <f t="shared" si="16"/>
        <v>5</v>
      </c>
      <c r="T9" s="48">
        <f t="shared" si="17"/>
        <v>15</v>
      </c>
      <c r="U9" s="53" t="str">
        <f ca="1" t="shared" si="2"/>
        <v>ODET Alain</v>
      </c>
      <c r="V9" s="53" t="str">
        <f ca="1" t="shared" si="3"/>
        <v>TRUITE PASSION</v>
      </c>
      <c r="W9" s="77">
        <f ca="1" t="shared" si="4"/>
        <v>6</v>
      </c>
      <c r="X9" s="33">
        <f ca="1" t="shared" si="4"/>
        <v>5</v>
      </c>
      <c r="Y9" s="77">
        <f ca="1" t="shared" si="4"/>
        <v>4</v>
      </c>
      <c r="Z9" s="33">
        <f ca="1" t="shared" si="4"/>
        <v>3.5</v>
      </c>
      <c r="AA9" s="77">
        <f ca="1" t="shared" si="4"/>
        <v>3</v>
      </c>
      <c r="AB9" s="33">
        <f ca="1" t="shared" si="4"/>
        <v>4</v>
      </c>
      <c r="AC9" s="33">
        <f ca="1" t="shared" si="5"/>
        <v>13</v>
      </c>
      <c r="AD9" s="52">
        <f ca="1" t="shared" si="5"/>
        <v>12.486993995996999</v>
      </c>
      <c r="AE9" s="33">
        <f ca="1" t="shared" si="5"/>
        <v>4</v>
      </c>
    </row>
    <row r="10" spans="1:31" ht="15.75">
      <c r="A10" s="53" t="s">
        <v>53</v>
      </c>
      <c r="B10" s="53" t="s">
        <v>101</v>
      </c>
      <c r="C10" s="77">
        <v>7</v>
      </c>
      <c r="D10" s="33">
        <f t="shared" si="0"/>
        <v>2</v>
      </c>
      <c r="E10" s="77">
        <v>4</v>
      </c>
      <c r="F10" s="33">
        <f t="shared" si="6"/>
        <v>3.5</v>
      </c>
      <c r="G10" s="77">
        <v>3</v>
      </c>
      <c r="H10" s="33">
        <f t="shared" si="7"/>
        <v>4</v>
      </c>
      <c r="I10" s="33">
        <f t="shared" si="8"/>
        <v>7</v>
      </c>
      <c r="J10" s="33">
        <f t="shared" si="9"/>
        <v>4</v>
      </c>
      <c r="K10" s="33">
        <f t="shared" si="10"/>
        <v>3</v>
      </c>
      <c r="L10" s="33">
        <f t="shared" si="11"/>
        <v>14</v>
      </c>
      <c r="M10" s="52">
        <f t="shared" si="12"/>
        <v>9.485992995997</v>
      </c>
      <c r="N10" s="33">
        <f t="shared" si="1"/>
        <v>2</v>
      </c>
      <c r="P10" s="48">
        <f t="shared" si="13"/>
        <v>10</v>
      </c>
      <c r="Q10" s="48">
        <f t="shared" si="14"/>
        <v>9</v>
      </c>
      <c r="R10" s="48">
        <f ca="1" t="shared" si="15"/>
        <v>2.009</v>
      </c>
      <c r="S10" s="48">
        <f t="shared" si="16"/>
        <v>2</v>
      </c>
      <c r="T10" s="48">
        <f t="shared" si="17"/>
        <v>8</v>
      </c>
      <c r="U10" s="53" t="str">
        <f ca="1" t="shared" si="2"/>
        <v>LEPIDI Jean Marc</v>
      </c>
      <c r="V10" s="53" t="str">
        <f ca="1" t="shared" si="3"/>
        <v>SALMO GARONNE</v>
      </c>
      <c r="W10" s="77">
        <f ca="1" t="shared" si="4"/>
        <v>6</v>
      </c>
      <c r="X10" s="33">
        <f ca="1" t="shared" si="4"/>
        <v>5</v>
      </c>
      <c r="Y10" s="77">
        <f ca="1" t="shared" si="4"/>
        <v>1</v>
      </c>
      <c r="Z10" s="33">
        <f ca="1" t="shared" si="4"/>
        <v>10.5</v>
      </c>
      <c r="AA10" s="77">
        <f ca="1" t="shared" si="4"/>
        <v>5</v>
      </c>
      <c r="AB10" s="33">
        <f ca="1" t="shared" si="4"/>
        <v>1</v>
      </c>
      <c r="AC10" s="33">
        <f ca="1" t="shared" si="5"/>
        <v>12</v>
      </c>
      <c r="AD10" s="52">
        <f ca="1" t="shared" si="5"/>
        <v>16.487993994999</v>
      </c>
      <c r="AE10" s="33">
        <f ca="1" t="shared" si="5"/>
        <v>5</v>
      </c>
    </row>
    <row r="11" spans="1:31" ht="15.75">
      <c r="A11" s="53" t="s">
        <v>6</v>
      </c>
      <c r="B11" s="53" t="s">
        <v>100</v>
      </c>
      <c r="C11" s="77">
        <v>1</v>
      </c>
      <c r="D11" s="33">
        <f t="shared" si="0"/>
        <v>12</v>
      </c>
      <c r="E11" s="77">
        <v>3</v>
      </c>
      <c r="F11" s="33">
        <f t="shared" si="6"/>
        <v>5.5</v>
      </c>
      <c r="G11" s="77">
        <v>2</v>
      </c>
      <c r="H11" s="33">
        <f t="shared" si="7"/>
        <v>8.5</v>
      </c>
      <c r="I11" s="33">
        <f t="shared" si="8"/>
        <v>1</v>
      </c>
      <c r="J11" s="33">
        <f t="shared" si="9"/>
        <v>3</v>
      </c>
      <c r="K11" s="33">
        <f t="shared" si="10"/>
        <v>2</v>
      </c>
      <c r="L11" s="33">
        <f t="shared" si="11"/>
        <v>6</v>
      </c>
      <c r="M11" s="52">
        <f t="shared" si="12"/>
        <v>25.993996997999</v>
      </c>
      <c r="N11" s="33">
        <f t="shared" si="1"/>
        <v>8</v>
      </c>
      <c r="P11" s="48">
        <f t="shared" si="13"/>
        <v>11</v>
      </c>
      <c r="Q11" s="48">
        <f t="shared" si="14"/>
        <v>10</v>
      </c>
      <c r="R11" s="48">
        <f ca="1" t="shared" si="15"/>
        <v>8.01</v>
      </c>
      <c r="S11" s="48">
        <f t="shared" si="16"/>
        <v>8</v>
      </c>
      <c r="T11" s="48">
        <f t="shared" si="17"/>
        <v>11</v>
      </c>
      <c r="U11" s="54" t="str">
        <f ca="1" t="shared" si="2"/>
        <v>LESPIELLE Eric</v>
      </c>
      <c r="V11" s="53" t="str">
        <f ca="1" t="shared" si="3"/>
        <v>NO KILL 09</v>
      </c>
      <c r="W11" s="77">
        <f ca="1" t="shared" si="4"/>
        <v>6</v>
      </c>
      <c r="X11" s="33">
        <f ca="1" t="shared" si="4"/>
        <v>5</v>
      </c>
      <c r="Y11" s="77">
        <f ca="1" t="shared" si="4"/>
        <v>2</v>
      </c>
      <c r="Z11" s="33">
        <f ca="1" t="shared" si="4"/>
        <v>7.5</v>
      </c>
      <c r="AA11" s="77">
        <f ca="1" t="shared" si="4"/>
        <v>3</v>
      </c>
      <c r="AB11" s="33">
        <f ca="1" t="shared" si="4"/>
        <v>4</v>
      </c>
      <c r="AC11" s="33">
        <f ca="1" t="shared" si="5"/>
        <v>11</v>
      </c>
      <c r="AD11" s="52">
        <f ca="1" t="shared" si="5"/>
        <v>16.488993996998</v>
      </c>
      <c r="AE11" s="33">
        <f ca="1" t="shared" si="5"/>
        <v>6</v>
      </c>
    </row>
    <row r="12" spans="1:31" ht="15.75">
      <c r="A12" s="53" t="s">
        <v>13</v>
      </c>
      <c r="B12" s="53" t="s">
        <v>89</v>
      </c>
      <c r="C12" s="77">
        <v>6</v>
      </c>
      <c r="D12" s="33">
        <f t="shared" si="0"/>
        <v>5</v>
      </c>
      <c r="E12" s="77">
        <v>2</v>
      </c>
      <c r="F12" s="33">
        <f t="shared" si="6"/>
        <v>7.5</v>
      </c>
      <c r="G12" s="77">
        <v>3</v>
      </c>
      <c r="H12" s="33">
        <f t="shared" si="7"/>
        <v>4</v>
      </c>
      <c r="I12" s="33">
        <f t="shared" si="8"/>
        <v>6</v>
      </c>
      <c r="J12" s="33">
        <f t="shared" si="9"/>
        <v>2</v>
      </c>
      <c r="K12" s="33">
        <f t="shared" si="10"/>
        <v>3</v>
      </c>
      <c r="L12" s="33">
        <f t="shared" si="11"/>
        <v>11</v>
      </c>
      <c r="M12" s="52">
        <f t="shared" si="12"/>
        <v>16.488993996998</v>
      </c>
      <c r="N12" s="33">
        <f t="shared" si="1"/>
        <v>6</v>
      </c>
      <c r="P12" s="48">
        <f t="shared" si="13"/>
        <v>12</v>
      </c>
      <c r="Q12" s="48">
        <f t="shared" si="14"/>
        <v>11</v>
      </c>
      <c r="R12" s="48">
        <f ca="1" t="shared" si="15"/>
        <v>6.011</v>
      </c>
      <c r="S12" s="48">
        <f t="shared" si="16"/>
        <v>6</v>
      </c>
      <c r="T12" s="48">
        <f t="shared" si="17"/>
        <v>17</v>
      </c>
      <c r="U12" s="53" t="str">
        <f ca="1" t="shared" si="2"/>
        <v>ALLAMARGOT Eric</v>
      </c>
      <c r="V12" s="53" t="str">
        <f ca="1" t="shared" si="3"/>
        <v>NO KILL 09</v>
      </c>
      <c r="W12" s="77">
        <f ca="1" t="shared" si="4"/>
        <v>3</v>
      </c>
      <c r="X12" s="33">
        <f ca="1" t="shared" si="4"/>
        <v>7.5</v>
      </c>
      <c r="Y12" s="77">
        <f ca="1" t="shared" si="4"/>
        <v>1</v>
      </c>
      <c r="Z12" s="33">
        <f ca="1" t="shared" si="4"/>
        <v>10.5</v>
      </c>
      <c r="AA12" s="77">
        <f ca="1" t="shared" si="4"/>
        <v>3</v>
      </c>
      <c r="AB12" s="33">
        <f ca="1" t="shared" si="4"/>
        <v>4</v>
      </c>
      <c r="AC12" s="33">
        <f ca="1" t="shared" si="5"/>
        <v>7</v>
      </c>
      <c r="AD12" s="52">
        <f ca="1" t="shared" si="5"/>
        <v>21.992996996999</v>
      </c>
      <c r="AE12" s="33">
        <f ca="1" t="shared" si="5"/>
        <v>7</v>
      </c>
    </row>
    <row r="13" spans="1:31" ht="15.75">
      <c r="A13" s="54" t="s">
        <v>104</v>
      </c>
      <c r="B13" s="53" t="s">
        <v>47</v>
      </c>
      <c r="C13" s="77">
        <v>0</v>
      </c>
      <c r="D13" s="33">
        <f t="shared" si="0"/>
        <v>14</v>
      </c>
      <c r="E13" s="77">
        <v>0</v>
      </c>
      <c r="F13" s="33">
        <f t="shared" si="6"/>
        <v>13.5</v>
      </c>
      <c r="G13" s="77">
        <v>0</v>
      </c>
      <c r="H13" s="33">
        <f t="shared" si="7"/>
        <v>13</v>
      </c>
      <c r="I13" s="33">
        <f t="shared" si="8"/>
        <v>0</v>
      </c>
      <c r="J13" s="33">
        <f t="shared" si="9"/>
        <v>0</v>
      </c>
      <c r="K13" s="33">
        <f t="shared" si="10"/>
        <v>0</v>
      </c>
      <c r="L13" s="33">
        <f t="shared" si="11"/>
        <v>0</v>
      </c>
      <c r="M13" s="52">
        <f t="shared" si="12"/>
        <v>40.5</v>
      </c>
      <c r="N13" s="33">
        <f t="shared" si="1"/>
        <v>14</v>
      </c>
      <c r="P13" s="48">
        <f t="shared" si="13"/>
        <v>13</v>
      </c>
      <c r="Q13" s="48">
        <f t="shared" si="14"/>
        <v>12</v>
      </c>
      <c r="R13" s="48">
        <f ca="1" t="shared" si="15"/>
        <v>14.012</v>
      </c>
      <c r="S13" s="48">
        <f t="shared" si="16"/>
        <v>14</v>
      </c>
      <c r="T13" s="48">
        <f t="shared" si="17"/>
        <v>10</v>
      </c>
      <c r="U13" s="53" t="str">
        <f ca="1" t="shared" si="2"/>
        <v>CATALOGNE Bruno</v>
      </c>
      <c r="V13" s="53" t="str">
        <f ca="1" t="shared" si="3"/>
        <v>NO KILL 33</v>
      </c>
      <c r="W13" s="77">
        <f ca="1" t="shared" si="4"/>
        <v>1</v>
      </c>
      <c r="X13" s="33">
        <f ca="1" t="shared" si="4"/>
        <v>12</v>
      </c>
      <c r="Y13" s="77">
        <f ca="1" t="shared" si="4"/>
        <v>3</v>
      </c>
      <c r="Z13" s="33">
        <f ca="1" t="shared" si="4"/>
        <v>5.5</v>
      </c>
      <c r="AA13" s="77">
        <f ca="1" t="shared" si="4"/>
        <v>2</v>
      </c>
      <c r="AB13" s="33">
        <f ca="1" t="shared" si="4"/>
        <v>8.5</v>
      </c>
      <c r="AC13" s="33">
        <f ca="1" t="shared" si="5"/>
        <v>6</v>
      </c>
      <c r="AD13" s="52">
        <f ca="1" t="shared" si="5"/>
        <v>25.993996997999</v>
      </c>
      <c r="AE13" s="33">
        <f ca="1" t="shared" si="5"/>
        <v>8</v>
      </c>
    </row>
    <row r="14" spans="1:31" ht="15.75">
      <c r="A14" s="53" t="s">
        <v>32</v>
      </c>
      <c r="B14" s="53" t="s">
        <v>91</v>
      </c>
      <c r="C14" s="77">
        <v>3</v>
      </c>
      <c r="D14" s="33">
        <f t="shared" si="0"/>
        <v>7.5</v>
      </c>
      <c r="E14" s="77">
        <v>1</v>
      </c>
      <c r="F14" s="33">
        <f t="shared" si="6"/>
        <v>10.5</v>
      </c>
      <c r="G14" s="77">
        <v>2</v>
      </c>
      <c r="H14" s="33">
        <f t="shared" si="7"/>
        <v>8.5</v>
      </c>
      <c r="I14" s="33">
        <f t="shared" si="8"/>
        <v>3</v>
      </c>
      <c r="J14" s="33">
        <f t="shared" si="9"/>
        <v>1</v>
      </c>
      <c r="K14" s="33">
        <f t="shared" si="10"/>
        <v>2</v>
      </c>
      <c r="L14" s="33">
        <f t="shared" si="11"/>
        <v>6</v>
      </c>
      <c r="M14" s="52">
        <f t="shared" si="12"/>
        <v>26.493996997999</v>
      </c>
      <c r="N14" s="33">
        <f t="shared" si="1"/>
        <v>9</v>
      </c>
      <c r="P14" s="48">
        <f t="shared" si="13"/>
        <v>14</v>
      </c>
      <c r="Q14" s="48">
        <f t="shared" si="14"/>
        <v>13</v>
      </c>
      <c r="R14" s="48">
        <f ca="1" t="shared" si="15"/>
        <v>9.013</v>
      </c>
      <c r="S14" s="48">
        <f t="shared" si="16"/>
        <v>9</v>
      </c>
      <c r="T14" s="48">
        <f t="shared" si="17"/>
        <v>13</v>
      </c>
      <c r="U14" s="54" t="str">
        <f ca="1" t="shared" si="2"/>
        <v>SURIN Nicolas</v>
      </c>
      <c r="V14" s="53" t="str">
        <f ca="1" t="shared" si="3"/>
        <v>SALMO TOC</v>
      </c>
      <c r="W14" s="77">
        <f ca="1" t="shared" si="4"/>
        <v>3</v>
      </c>
      <c r="X14" s="33">
        <f ca="1" t="shared" si="4"/>
        <v>7.5</v>
      </c>
      <c r="Y14" s="77">
        <f ca="1" t="shared" si="4"/>
        <v>1</v>
      </c>
      <c r="Z14" s="33">
        <f ca="1" t="shared" si="4"/>
        <v>10.5</v>
      </c>
      <c r="AA14" s="77">
        <f ca="1" t="shared" si="4"/>
        <v>2</v>
      </c>
      <c r="AB14" s="33">
        <f ca="1" t="shared" si="4"/>
        <v>8.5</v>
      </c>
      <c r="AC14" s="33">
        <f ca="1" t="shared" si="5"/>
        <v>6</v>
      </c>
      <c r="AD14" s="52">
        <f ca="1" t="shared" si="5"/>
        <v>26.493996997999</v>
      </c>
      <c r="AE14" s="33">
        <f ca="1" t="shared" si="5"/>
        <v>9</v>
      </c>
    </row>
    <row r="15" spans="1:31" ht="15.75">
      <c r="A15" s="53" t="s">
        <v>105</v>
      </c>
      <c r="B15" s="53" t="s">
        <v>102</v>
      </c>
      <c r="C15" s="77">
        <v>2</v>
      </c>
      <c r="D15" s="33">
        <f t="shared" si="0"/>
        <v>9.5</v>
      </c>
      <c r="E15" s="77">
        <v>0</v>
      </c>
      <c r="F15" s="33">
        <f t="shared" si="6"/>
        <v>13.5</v>
      </c>
      <c r="G15" s="77">
        <v>0</v>
      </c>
      <c r="H15" s="33">
        <f t="shared" si="7"/>
        <v>13</v>
      </c>
      <c r="I15" s="33">
        <f t="shared" si="8"/>
        <v>2</v>
      </c>
      <c r="J15" s="33">
        <f t="shared" si="9"/>
        <v>0</v>
      </c>
      <c r="K15" s="33">
        <f t="shared" si="10"/>
        <v>0</v>
      </c>
      <c r="L15" s="33">
        <f t="shared" si="11"/>
        <v>2</v>
      </c>
      <c r="M15" s="52">
        <f t="shared" si="12"/>
        <v>35.997997999999995</v>
      </c>
      <c r="N15" s="33">
        <f t="shared" si="1"/>
        <v>13</v>
      </c>
      <c r="P15" s="48">
        <f t="shared" si="13"/>
        <v>15</v>
      </c>
      <c r="Q15" s="48">
        <f t="shared" si="14"/>
        <v>14</v>
      </c>
      <c r="R15" s="48">
        <f ca="1" t="shared" si="15"/>
        <v>13.014</v>
      </c>
      <c r="S15" s="48">
        <f t="shared" si="16"/>
        <v>13</v>
      </c>
      <c r="T15" s="48">
        <f t="shared" si="17"/>
        <v>18</v>
      </c>
      <c r="U15" s="53" t="str">
        <f ca="1" t="shared" si="2"/>
        <v>BASSO Hervé</v>
      </c>
      <c r="V15" s="53" t="str">
        <f ca="1" t="shared" si="3"/>
        <v>SALMO TOC</v>
      </c>
      <c r="W15" s="77">
        <f ca="1" t="shared" si="4"/>
        <v>2</v>
      </c>
      <c r="X15" s="33">
        <f ca="1" t="shared" si="4"/>
        <v>9.5</v>
      </c>
      <c r="Y15" s="77">
        <f ca="1" t="shared" si="4"/>
        <v>2</v>
      </c>
      <c r="Z15" s="33">
        <f ca="1" t="shared" si="4"/>
        <v>7.5</v>
      </c>
      <c r="AA15" s="77">
        <f ca="1" t="shared" si="4"/>
        <v>1</v>
      </c>
      <c r="AB15" s="33">
        <f ca="1" t="shared" si="4"/>
        <v>11</v>
      </c>
      <c r="AC15" s="33">
        <f ca="1" t="shared" si="5"/>
        <v>5</v>
      </c>
      <c r="AD15" s="52">
        <f ca="1" t="shared" si="5"/>
        <v>27.994997997999004</v>
      </c>
      <c r="AE15" s="33">
        <f ca="1" t="shared" si="5"/>
        <v>10</v>
      </c>
    </row>
    <row r="16" spans="1:31" ht="15.75">
      <c r="A16" s="54" t="s">
        <v>106</v>
      </c>
      <c r="B16" s="53" t="s">
        <v>96</v>
      </c>
      <c r="C16" s="77">
        <v>6</v>
      </c>
      <c r="D16" s="33">
        <f t="shared" si="0"/>
        <v>5</v>
      </c>
      <c r="E16" s="77">
        <v>4</v>
      </c>
      <c r="F16" s="33">
        <f t="shared" si="6"/>
        <v>3.5</v>
      </c>
      <c r="G16" s="77">
        <v>3</v>
      </c>
      <c r="H16" s="33">
        <f t="shared" si="7"/>
        <v>4</v>
      </c>
      <c r="I16" s="33">
        <f t="shared" si="8"/>
        <v>6</v>
      </c>
      <c r="J16" s="33">
        <f t="shared" si="9"/>
        <v>4</v>
      </c>
      <c r="K16" s="33">
        <f t="shared" si="10"/>
        <v>3</v>
      </c>
      <c r="L16" s="33">
        <f t="shared" si="11"/>
        <v>13</v>
      </c>
      <c r="M16" s="52">
        <f t="shared" si="12"/>
        <v>12.486993995996999</v>
      </c>
      <c r="N16" s="33">
        <f t="shared" si="1"/>
        <v>4</v>
      </c>
      <c r="P16" s="48">
        <f t="shared" si="13"/>
        <v>16</v>
      </c>
      <c r="Q16" s="48">
        <f t="shared" si="14"/>
        <v>15</v>
      </c>
      <c r="R16" s="48">
        <f ca="1" t="shared" si="15"/>
        <v>4.015</v>
      </c>
      <c r="S16" s="48">
        <f t="shared" si="16"/>
        <v>4</v>
      </c>
      <c r="T16" s="48">
        <f t="shared" si="17"/>
        <v>5</v>
      </c>
      <c r="U16" s="54" t="str">
        <f ca="1" t="shared" si="2"/>
        <v>RIONDET Pascal</v>
      </c>
      <c r="V16" s="53" t="str">
        <f ca="1" t="shared" si="3"/>
        <v>APG38</v>
      </c>
      <c r="W16" s="77">
        <f ca="1" t="shared" si="4"/>
        <v>1</v>
      </c>
      <c r="X16" s="33">
        <f ca="1" t="shared" si="4"/>
        <v>12</v>
      </c>
      <c r="Y16" s="77">
        <f ca="1" t="shared" si="4"/>
        <v>3</v>
      </c>
      <c r="Z16" s="33">
        <f ca="1" t="shared" si="4"/>
        <v>5.5</v>
      </c>
      <c r="AA16" s="77">
        <f ca="1" t="shared" si="4"/>
        <v>0</v>
      </c>
      <c r="AB16" s="33">
        <f ca="1" t="shared" si="4"/>
        <v>13</v>
      </c>
      <c r="AC16" s="33">
        <f ca="1" t="shared" si="5"/>
        <v>4</v>
      </c>
      <c r="AD16" s="52">
        <f ca="1" t="shared" si="5"/>
        <v>30.495996999</v>
      </c>
      <c r="AE16" s="33">
        <f ca="1" t="shared" si="5"/>
        <v>11</v>
      </c>
    </row>
    <row r="17" spans="1:31" ht="15.75">
      <c r="A17" s="53" t="s">
        <v>107</v>
      </c>
      <c r="B17" s="53" t="s">
        <v>100</v>
      </c>
      <c r="C17" s="77">
        <v>7</v>
      </c>
      <c r="D17" s="33">
        <f t="shared" si="0"/>
        <v>2</v>
      </c>
      <c r="E17" s="77">
        <v>7</v>
      </c>
      <c r="F17" s="33">
        <f t="shared" si="6"/>
        <v>1</v>
      </c>
      <c r="G17" s="77">
        <v>2</v>
      </c>
      <c r="H17" s="33">
        <f t="shared" si="7"/>
        <v>8.5</v>
      </c>
      <c r="I17" s="33">
        <f t="shared" si="8"/>
        <v>7</v>
      </c>
      <c r="J17" s="33">
        <f t="shared" si="9"/>
        <v>7</v>
      </c>
      <c r="K17" s="33">
        <f t="shared" si="10"/>
        <v>2</v>
      </c>
      <c r="L17" s="33">
        <f t="shared" si="11"/>
        <v>16</v>
      </c>
      <c r="M17" s="52">
        <f t="shared" si="12"/>
        <v>11.483992992998</v>
      </c>
      <c r="N17" s="33">
        <f t="shared" si="1"/>
        <v>3</v>
      </c>
      <c r="P17" s="48">
        <f t="shared" si="13"/>
        <v>17</v>
      </c>
      <c r="Q17" s="48">
        <f t="shared" si="14"/>
        <v>16</v>
      </c>
      <c r="R17" s="48">
        <f ca="1" t="shared" si="15"/>
        <v>3.016</v>
      </c>
      <c r="S17" s="48">
        <f t="shared" si="16"/>
        <v>3</v>
      </c>
      <c r="T17" s="48">
        <f t="shared" si="17"/>
        <v>6</v>
      </c>
      <c r="U17" s="45" t="str">
        <f ca="1" t="shared" si="2"/>
        <v>CAUBET Maël </v>
      </c>
      <c r="V17" s="53" t="str">
        <f ca="1" t="shared" si="3"/>
        <v>TRUITE TOC</v>
      </c>
      <c r="W17" s="77">
        <f ca="1" t="shared" si="4"/>
        <v>1</v>
      </c>
      <c r="X17" s="33">
        <f ca="1" t="shared" si="4"/>
        <v>12</v>
      </c>
      <c r="Y17" s="77">
        <f ca="1" t="shared" si="4"/>
        <v>1</v>
      </c>
      <c r="Z17" s="33">
        <f ca="1" t="shared" si="4"/>
        <v>10.5</v>
      </c>
      <c r="AA17" s="77">
        <f ca="1" t="shared" si="4"/>
        <v>2</v>
      </c>
      <c r="AB17" s="33">
        <f ca="1" t="shared" si="4"/>
        <v>8.5</v>
      </c>
      <c r="AC17" s="33">
        <f ca="1" t="shared" si="5"/>
        <v>4</v>
      </c>
      <c r="AD17" s="52">
        <f ca="1" t="shared" si="5"/>
        <v>30.995997998999</v>
      </c>
      <c r="AE17" s="33">
        <f ca="1" t="shared" si="5"/>
        <v>12</v>
      </c>
    </row>
    <row r="18" spans="1:31" ht="15.75">
      <c r="A18" s="53" t="s">
        <v>88</v>
      </c>
      <c r="B18" s="53" t="s">
        <v>89</v>
      </c>
      <c r="C18" s="77">
        <v>3</v>
      </c>
      <c r="D18" s="33">
        <f t="shared" si="0"/>
        <v>7.5</v>
      </c>
      <c r="E18" s="77">
        <v>1</v>
      </c>
      <c r="F18" s="33">
        <f t="shared" si="6"/>
        <v>10.5</v>
      </c>
      <c r="G18" s="77">
        <v>3</v>
      </c>
      <c r="H18" s="33">
        <f t="shared" si="7"/>
        <v>4</v>
      </c>
      <c r="I18" s="33">
        <f t="shared" si="8"/>
        <v>3</v>
      </c>
      <c r="J18" s="33">
        <f t="shared" si="9"/>
        <v>1</v>
      </c>
      <c r="K18" s="33">
        <f t="shared" si="10"/>
        <v>3</v>
      </c>
      <c r="L18" s="33">
        <f t="shared" si="11"/>
        <v>7</v>
      </c>
      <c r="M18" s="52">
        <f t="shared" si="12"/>
        <v>21.992996996999</v>
      </c>
      <c r="N18" s="33">
        <f t="shared" si="1"/>
        <v>7</v>
      </c>
      <c r="P18" s="48">
        <f t="shared" si="13"/>
        <v>18</v>
      </c>
      <c r="Q18" s="48">
        <f t="shared" si="14"/>
        <v>17</v>
      </c>
      <c r="R18" s="48">
        <f ca="1" t="shared" si="15"/>
        <v>7.017</v>
      </c>
      <c r="S18" s="48">
        <f t="shared" si="16"/>
        <v>7</v>
      </c>
      <c r="T18" s="48">
        <f t="shared" si="17"/>
        <v>14</v>
      </c>
      <c r="U18" s="53" t="str">
        <f ca="1" t="shared" si="2"/>
        <v>AISSAOUI Farid</v>
      </c>
      <c r="V18" s="53" t="str">
        <f ca="1" t="shared" si="3"/>
        <v>TRUITE TOC</v>
      </c>
      <c r="W18" s="77">
        <f ca="1" t="shared" si="4"/>
        <v>2</v>
      </c>
      <c r="X18" s="33">
        <f ca="1" t="shared" si="4"/>
        <v>9.5</v>
      </c>
      <c r="Y18" s="77">
        <f ca="1" t="shared" si="4"/>
        <v>0</v>
      </c>
      <c r="Z18" s="33">
        <f ca="1" t="shared" si="4"/>
        <v>13.5</v>
      </c>
      <c r="AA18" s="77">
        <f ca="1" t="shared" si="4"/>
        <v>0</v>
      </c>
      <c r="AB18" s="33">
        <f ca="1" t="shared" si="4"/>
        <v>13</v>
      </c>
      <c r="AC18" s="33">
        <f ca="1" t="shared" si="5"/>
        <v>2</v>
      </c>
      <c r="AD18" s="52">
        <f ca="1" t="shared" si="5"/>
        <v>35.997997999999995</v>
      </c>
      <c r="AE18" s="33">
        <f ca="1" t="shared" si="5"/>
        <v>13</v>
      </c>
    </row>
    <row r="19" spans="1:31" ht="15.75">
      <c r="A19" s="53" t="s">
        <v>36</v>
      </c>
      <c r="B19" s="53" t="s">
        <v>91</v>
      </c>
      <c r="C19" s="77">
        <v>2</v>
      </c>
      <c r="D19" s="33">
        <f t="shared" si="0"/>
        <v>9.5</v>
      </c>
      <c r="E19" s="77">
        <v>2</v>
      </c>
      <c r="F19" s="33">
        <f t="shared" si="6"/>
        <v>7.5</v>
      </c>
      <c r="G19" s="77">
        <v>1</v>
      </c>
      <c r="H19" s="33">
        <f t="shared" si="7"/>
        <v>11</v>
      </c>
      <c r="I19" s="33">
        <f t="shared" si="8"/>
        <v>2</v>
      </c>
      <c r="J19" s="33">
        <f t="shared" si="9"/>
        <v>2</v>
      </c>
      <c r="K19" s="33">
        <f t="shared" si="10"/>
        <v>1</v>
      </c>
      <c r="L19" s="33">
        <f t="shared" si="11"/>
        <v>5</v>
      </c>
      <c r="M19" s="52">
        <f t="shared" si="12"/>
        <v>27.994997997999004</v>
      </c>
      <c r="N19" s="33">
        <f t="shared" si="1"/>
        <v>10</v>
      </c>
      <c r="P19" s="48">
        <f t="shared" si="13"/>
        <v>19</v>
      </c>
      <c r="Q19" s="48">
        <f t="shared" si="14"/>
        <v>18</v>
      </c>
      <c r="R19" s="48">
        <f ca="1" t="shared" si="15"/>
        <v>10.018</v>
      </c>
      <c r="S19" s="48">
        <f t="shared" si="16"/>
        <v>10</v>
      </c>
      <c r="T19" s="48">
        <f t="shared" si="17"/>
        <v>12</v>
      </c>
      <c r="U19" s="53" t="str">
        <f ca="1" t="shared" si="2"/>
        <v>GUERIN Jojo</v>
      </c>
      <c r="V19" s="53" t="str">
        <f ca="1" t="shared" si="3"/>
        <v>APG38</v>
      </c>
      <c r="W19" s="77">
        <f ca="1" t="shared" si="4"/>
        <v>0</v>
      </c>
      <c r="X19" s="33">
        <f ca="1" t="shared" si="4"/>
        <v>14</v>
      </c>
      <c r="Y19" s="77">
        <f ca="1" t="shared" si="4"/>
        <v>0</v>
      </c>
      <c r="Z19" s="33">
        <f ca="1" t="shared" si="4"/>
        <v>13.5</v>
      </c>
      <c r="AA19" s="77">
        <f ca="1" t="shared" si="4"/>
        <v>0</v>
      </c>
      <c r="AB19" s="33">
        <f ca="1" t="shared" si="4"/>
        <v>13</v>
      </c>
      <c r="AC19" s="33">
        <f ca="1" t="shared" si="5"/>
        <v>0</v>
      </c>
      <c r="AD19" s="52">
        <f ca="1" t="shared" si="5"/>
        <v>40.5</v>
      </c>
      <c r="AE19" s="33">
        <f ca="1" t="shared" si="5"/>
        <v>14</v>
      </c>
    </row>
    <row r="20" spans="1:31" ht="15.75">
      <c r="A20" s="33"/>
      <c r="B20" s="33"/>
      <c r="C20" s="33"/>
      <c r="D20" s="33">
        <f t="shared" si="0"/>
      </c>
      <c r="E20" s="33"/>
      <c r="F20" s="33">
        <f t="shared" si="6"/>
      </c>
      <c r="G20" s="33"/>
      <c r="H20" s="33">
        <f t="shared" si="7"/>
      </c>
      <c r="I20" s="33">
        <f t="shared" si="8"/>
        <v>0</v>
      </c>
      <c r="J20" s="33">
        <f t="shared" si="9"/>
        <v>0</v>
      </c>
      <c r="K20" s="33">
        <f t="shared" si="10"/>
        <v>0</v>
      </c>
      <c r="L20" s="33">
        <f t="shared" si="11"/>
      </c>
      <c r="M20" s="52">
        <f t="shared" si="12"/>
        <v>200</v>
      </c>
      <c r="N20" s="33">
        <f t="shared" si="1"/>
      </c>
      <c r="P20" s="48" t="b">
        <f t="shared" si="13"/>
        <v>0</v>
      </c>
      <c r="Q20" s="48">
        <f t="shared" si="14"/>
      </c>
      <c r="R20" s="48">
        <f ca="1" t="shared" si="15"/>
      </c>
      <c r="S20" s="48">
        <f t="shared" si="16"/>
      </c>
      <c r="T20" s="48">
        <f t="shared" si="17"/>
      </c>
      <c r="U20" s="53">
        <f ca="1" t="shared" si="2"/>
      </c>
      <c r="V20" s="53">
        <f ca="1" t="shared" si="3"/>
      </c>
      <c r="W20" s="33">
        <f ca="1" t="shared" si="4"/>
      </c>
      <c r="X20" s="33">
        <f ca="1" t="shared" si="4"/>
      </c>
      <c r="Y20" s="33">
        <f ca="1" t="shared" si="4"/>
      </c>
      <c r="Z20" s="33">
        <f ca="1" t="shared" si="4"/>
      </c>
      <c r="AA20" s="33">
        <f ca="1" t="shared" si="4"/>
      </c>
      <c r="AB20" s="33">
        <f ca="1" t="shared" si="4"/>
      </c>
      <c r="AC20" s="33">
        <f ca="1" t="shared" si="5"/>
      </c>
      <c r="AD20" s="52">
        <f ca="1" t="shared" si="5"/>
      </c>
      <c r="AE20" s="33">
        <f ca="1" t="shared" si="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3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 t="shared" si="4"/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3">
        <f ca="1" t="shared" si="3"/>
      </c>
      <c r="W22" s="33">
        <f aca="true" ca="1" t="shared" si="18" ref="W22:AB24">IF($T22="","",OFFSET(C$1,$T22,))</f>
      </c>
      <c r="X22" s="33">
        <f ca="1" t="shared" si="18"/>
      </c>
      <c r="Y22" s="33">
        <f ca="1" t="shared" si="18"/>
      </c>
      <c r="Z22" s="33">
        <f ca="1" t="shared" si="18"/>
      </c>
      <c r="AA22" s="33">
        <f ca="1" t="shared" si="18"/>
      </c>
      <c r="AB22" s="33">
        <f ca="1" t="shared" si="18"/>
      </c>
      <c r="AC22" s="33">
        <f aca="true" ca="1" t="shared" si="19" ref="AC22:AE24">IF($T22="","",OFFSET(L$1,$T22,))</f>
      </c>
      <c r="AD22" s="52">
        <f ca="1" t="shared" si="19"/>
      </c>
      <c r="AE22" s="33">
        <f ca="1" t="shared" si="19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3">
        <f ca="1" t="shared" si="3"/>
      </c>
      <c r="W23" s="33">
        <f ca="1" t="shared" si="18"/>
      </c>
      <c r="X23" s="33">
        <f ca="1" t="shared" si="18"/>
      </c>
      <c r="Y23" s="33">
        <f ca="1" t="shared" si="18"/>
      </c>
      <c r="Z23" s="33">
        <f ca="1" t="shared" si="18"/>
      </c>
      <c r="AA23" s="33">
        <f ca="1" t="shared" si="18"/>
      </c>
      <c r="AB23" s="33">
        <f ca="1" t="shared" si="18"/>
      </c>
      <c r="AC23" s="33">
        <f ca="1" t="shared" si="19"/>
      </c>
      <c r="AD23" s="52">
        <f ca="1" t="shared" si="19"/>
      </c>
      <c r="AE23" s="33">
        <f ca="1" t="shared" si="19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3">
        <f ca="1" t="shared" si="3"/>
      </c>
      <c r="W24" s="33">
        <f ca="1" t="shared" si="18"/>
      </c>
      <c r="X24" s="33">
        <f ca="1" t="shared" si="18"/>
      </c>
      <c r="Y24" s="33">
        <f ca="1" t="shared" si="18"/>
      </c>
      <c r="Z24" s="33">
        <f ca="1" t="shared" si="18"/>
      </c>
      <c r="AA24" s="33">
        <f ca="1" t="shared" si="18"/>
      </c>
      <c r="AB24" s="33">
        <f ca="1" t="shared" si="18"/>
      </c>
      <c r="AC24" s="33">
        <f ca="1" t="shared" si="19"/>
      </c>
      <c r="AD24" s="52">
        <f ca="1" t="shared" si="19"/>
      </c>
      <c r="AE24" s="33">
        <f ca="1" t="shared" si="19"/>
      </c>
    </row>
    <row r="27" spans="1:26" ht="23.25">
      <c r="A27" s="1" t="s">
        <v>129</v>
      </c>
      <c r="B27" s="2" t="s">
        <v>22</v>
      </c>
      <c r="C27" s="2" t="s">
        <v>16</v>
      </c>
      <c r="D27" s="2"/>
      <c r="E27" s="2"/>
      <c r="F27" s="2" t="s">
        <v>60</v>
      </c>
      <c r="I27" s="2"/>
      <c r="J27" s="2"/>
      <c r="U27" s="1" t="s">
        <v>129</v>
      </c>
      <c r="V27" s="2" t="s">
        <v>22</v>
      </c>
      <c r="W27" s="2" t="s">
        <v>16</v>
      </c>
      <c r="X27" s="2"/>
      <c r="Y27" s="2"/>
      <c r="Z27" s="2" t="str">
        <f>F27</f>
        <v>C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14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92"/>
    </row>
    <row r="31" spans="1:31" ht="15.75">
      <c r="A31" s="54" t="s">
        <v>108</v>
      </c>
      <c r="B31" s="53" t="s">
        <v>102</v>
      </c>
      <c r="C31" s="77">
        <v>2</v>
      </c>
      <c r="D31" s="33">
        <f>IF(OR(A31="",C31=""),"",RANK(C31,$C$31:$C$49,0)+(COUNT($C$31:$C$49)+1-RANK(C31,$C$31:$C$49,0)-RANK(C31,$C$31:$C$49,1))/2)</f>
        <v>12.5</v>
      </c>
      <c r="E31" s="77">
        <v>6</v>
      </c>
      <c r="F31" s="33">
        <f>IF(OR(A31="",E31=""),"",RANK(E31,$E$31:$E$49,0)+(COUNT($E$31:$E$49)+1-RANK(E31,$E$31:$E$49,0)-RANK(E31,$E$31:$E$49,1))/2)</f>
        <v>7</v>
      </c>
      <c r="G31" s="77">
        <v>3</v>
      </c>
      <c r="H31" s="33">
        <f>IF(OR(A31="",G31=""),"",RANK(G31,$G$31:$G$49,0)+(COUNT($G$31:$G$49)+1-RANK(G31,$G$31:$G$49,0)-RANK(G31,$G$31:$G$49,1))/2)</f>
        <v>9.5</v>
      </c>
      <c r="I31" s="33">
        <f>C31</f>
        <v>2</v>
      </c>
      <c r="J31" s="33">
        <f>E31</f>
        <v>6</v>
      </c>
      <c r="K31" s="33">
        <f>G31</f>
        <v>3</v>
      </c>
      <c r="L31" s="33">
        <f>IF(A31=0,"",SUM(C31,E31,G31))</f>
        <v>11</v>
      </c>
      <c r="M31" s="52">
        <f>SUM(D31,F31,H31,IF(L31="",200,-L31/10^3),-LARGE(I31:K31,1)/10^6,-LARGE(I31:K31,2)/10^9,-LARGE(I31:K31,3)/10^12)</f>
        <v>28.988993996998</v>
      </c>
      <c r="N31" s="33">
        <f>IF(L31="","",RANK(M31,$M$31:$M$49,1)+(COUNT($M$31:$M$49)+1-RANK(M31,$M$31:$M$49,0)-RANK(M31,$M$31:$M$49,1))/2)</f>
        <v>9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9.03</v>
      </c>
      <c r="S31" s="48">
        <f>IF(R31="","",RANK(R31,R$31:R$49,1))</f>
        <v>9</v>
      </c>
      <c r="T31" s="48">
        <f>IF(S31="","",INDEX(Q$31:Q$49,MATCH(ROW(P1),S$31:S$49,0)))</f>
        <v>38</v>
      </c>
      <c r="U31" s="53" t="str">
        <f ca="1">IF($T31="","",OFFSET(A$1,$T31,))</f>
        <v>PAGES Stéphane</v>
      </c>
      <c r="V31" s="53" t="str">
        <f ca="1">IF($T31="","",OFFSET(B$1,$T31,))</f>
        <v>PSM ARTICO</v>
      </c>
      <c r="W31" s="77">
        <f aca="true" ca="1" t="shared" si="20" ref="W31:AB49">IF($T31="","",OFFSET(C$1,$T31,))</f>
        <v>9</v>
      </c>
      <c r="X31" s="33">
        <f ca="1" t="shared" si="20"/>
        <v>2</v>
      </c>
      <c r="Y31" s="77">
        <f ca="1" t="shared" si="20"/>
        <v>9</v>
      </c>
      <c r="Z31" s="33">
        <f ca="1" t="shared" si="20"/>
        <v>1</v>
      </c>
      <c r="AA31" s="77">
        <f ca="1" t="shared" si="20"/>
        <v>6</v>
      </c>
      <c r="AB31" s="33">
        <f ca="1" t="shared" si="20"/>
        <v>2.5</v>
      </c>
      <c r="AC31" s="33">
        <f aca="true" ca="1" t="shared" si="21" ref="AC31:AE49">IF($T31="","",OFFSET(L$1,$T31,))</f>
        <v>24</v>
      </c>
      <c r="AD31" s="52">
        <f ca="1" t="shared" si="21"/>
        <v>5.475990990994</v>
      </c>
      <c r="AE31" s="33">
        <f ca="1" t="shared" si="21"/>
        <v>1</v>
      </c>
    </row>
    <row r="32" spans="1:31" ht="15.75" customHeight="1">
      <c r="A32" s="53" t="s">
        <v>11</v>
      </c>
      <c r="B32" s="53" t="s">
        <v>94</v>
      </c>
      <c r="C32" s="77">
        <v>6</v>
      </c>
      <c r="D32" s="33">
        <f aca="true" t="shared" si="22" ref="D32:D49">IF(OR(A32="",C32=""),"",RANK(C32,$C$31:$C$49,0)+(COUNT($C$31:$C$49)+1-RANK(C32,$C$31:$C$49,0)-RANK(C32,$C$31:$C$49,1))/2)</f>
        <v>6</v>
      </c>
      <c r="E32" s="77">
        <v>7</v>
      </c>
      <c r="F32" s="33">
        <f aca="true" t="shared" si="23" ref="F32:F49">IF(OR(A32="",E32=""),"",RANK(E32,$E$31:$E$49,0)+(COUNT($E$31:$E$49)+1-RANK(E32,$E$31:$E$49,0)-RANK(E32,$E$31:$E$49,1))/2)</f>
        <v>4.5</v>
      </c>
      <c r="G32" s="77">
        <v>5</v>
      </c>
      <c r="H32" s="33">
        <f aca="true" t="shared" si="24" ref="H32:H49">IF(OR(A32="",G32=""),"",RANK(G32,$G$31:$G$49,0)+(COUNT($G$31:$G$49)+1-RANK(G32,$G$31:$G$49,0)-RANK(G32,$G$31:$G$49,1))/2)</f>
        <v>5</v>
      </c>
      <c r="I32" s="33">
        <f aca="true" t="shared" si="25" ref="I32:I49">C32</f>
        <v>6</v>
      </c>
      <c r="J32" s="33">
        <f aca="true" t="shared" si="26" ref="J32:J49">E32</f>
        <v>7</v>
      </c>
      <c r="K32" s="33">
        <f aca="true" t="shared" si="27" ref="K32:K49">G32</f>
        <v>5</v>
      </c>
      <c r="L32" s="33">
        <f aca="true" t="shared" si="28" ref="L32:L49">IF(A32=0,"",SUM(C32,E32,G32))</f>
        <v>18</v>
      </c>
      <c r="M32" s="52">
        <f aca="true" t="shared" si="29" ref="M32:M49">SUM(D32,F32,H32,IF(L32="",200,-L32/10^3),-LARGE(I32:K32,1)/10^6,-LARGE(I32:K32,2)/10^9,-LARGE(I32:K32,3)/10^12)</f>
        <v>15.481992993994998</v>
      </c>
      <c r="N32" s="33">
        <f aca="true" t="shared" si="30" ref="N32:N49">IF(L32="","",RANK(M32,$M$31:$M$49,1)+(COUNT($M$31:$M$49)+1-RANK(M32,$M$31:$M$49,0)-RANK(M32,$M$31:$M$49,1))/2)</f>
        <v>5</v>
      </c>
      <c r="P32" s="48">
        <f aca="true" t="shared" si="31" ref="P32:P49">IF((A32&lt;&gt;""),ROW(A32))</f>
        <v>32</v>
      </c>
      <c r="Q32" s="48">
        <f aca="true" t="shared" si="32" ref="Q32:Q49">IF(Q$30&gt;=ROW(P2),SMALL(P$31:P$49,ROW(P2))-1,"")</f>
        <v>31</v>
      </c>
      <c r="R32" s="48">
        <f aca="true" ca="1" t="shared" si="33" ref="R32:R49">IF($Q32="","",OFFSET(N$1,Q32,)+(Q32/1000))</f>
        <v>5.031</v>
      </c>
      <c r="S32" s="48">
        <f aca="true" t="shared" si="34" ref="S32:S49">IF(R32="","",RANK(R32,R$31:R$49,1))</f>
        <v>5</v>
      </c>
      <c r="T32" s="48">
        <f aca="true" t="shared" si="35" ref="T32:T49">IF(S32="","",INDEX(Q$31:Q$49,MATCH(ROW(P2),S$31:S$49,0)))</f>
        <v>32</v>
      </c>
      <c r="U32" s="53" t="str">
        <f aca="true" ca="1" t="shared" si="36" ref="U32:V49">IF($T32="","",OFFSET(A$1,$T32,))</f>
        <v>GOMES Dominique</v>
      </c>
      <c r="V32" s="53" t="str">
        <f ca="1" t="shared" si="36"/>
        <v>TRUITE TOC</v>
      </c>
      <c r="W32" s="77">
        <f ca="1" t="shared" si="20"/>
        <v>15</v>
      </c>
      <c r="X32" s="33">
        <f ca="1" t="shared" si="20"/>
        <v>1</v>
      </c>
      <c r="Y32" s="77">
        <f ca="1" t="shared" si="20"/>
        <v>7</v>
      </c>
      <c r="Z32" s="33">
        <f ca="1" t="shared" si="20"/>
        <v>4.5</v>
      </c>
      <c r="AA32" s="77">
        <f ca="1" t="shared" si="20"/>
        <v>6</v>
      </c>
      <c r="AB32" s="33">
        <f ca="1" t="shared" si="20"/>
        <v>2.5</v>
      </c>
      <c r="AC32" s="33">
        <f ca="1" t="shared" si="21"/>
        <v>28</v>
      </c>
      <c r="AD32" s="52">
        <f ca="1" t="shared" si="21"/>
        <v>7.971984992994001</v>
      </c>
      <c r="AE32" s="33">
        <f ca="1" t="shared" si="21"/>
        <v>2</v>
      </c>
    </row>
    <row r="33" spans="1:31" ht="15.75">
      <c r="A33" s="53" t="s">
        <v>90</v>
      </c>
      <c r="B33" s="53" t="s">
        <v>102</v>
      </c>
      <c r="C33" s="77">
        <v>15</v>
      </c>
      <c r="D33" s="33">
        <f t="shared" si="22"/>
        <v>1</v>
      </c>
      <c r="E33" s="77">
        <v>7</v>
      </c>
      <c r="F33" s="33">
        <f t="shared" si="23"/>
        <v>4.5</v>
      </c>
      <c r="G33" s="77">
        <v>6</v>
      </c>
      <c r="H33" s="33">
        <f t="shared" si="24"/>
        <v>2.5</v>
      </c>
      <c r="I33" s="33">
        <f t="shared" si="25"/>
        <v>15</v>
      </c>
      <c r="J33" s="33">
        <f t="shared" si="26"/>
        <v>7</v>
      </c>
      <c r="K33" s="33">
        <f t="shared" si="27"/>
        <v>6</v>
      </c>
      <c r="L33" s="33">
        <f t="shared" si="28"/>
        <v>28</v>
      </c>
      <c r="M33" s="52">
        <f t="shared" si="29"/>
        <v>7.971984992994001</v>
      </c>
      <c r="N33" s="33">
        <f t="shared" si="30"/>
        <v>2</v>
      </c>
      <c r="P33" s="48">
        <f t="shared" si="31"/>
        <v>33</v>
      </c>
      <c r="Q33" s="48">
        <f t="shared" si="32"/>
        <v>32</v>
      </c>
      <c r="R33" s="48">
        <f ca="1" t="shared" si="33"/>
        <v>2.032</v>
      </c>
      <c r="S33" s="48">
        <f t="shared" si="34"/>
        <v>2</v>
      </c>
      <c r="T33" s="48">
        <f t="shared" si="35"/>
        <v>36</v>
      </c>
      <c r="U33" s="53" t="str">
        <f ca="1" t="shared" si="36"/>
        <v>TEULIE Thierry</v>
      </c>
      <c r="V33" s="53" t="str">
        <f ca="1" t="shared" si="36"/>
        <v>SALMO TOC</v>
      </c>
      <c r="W33" s="77">
        <f ca="1" t="shared" si="20"/>
        <v>8</v>
      </c>
      <c r="X33" s="33">
        <f ca="1" t="shared" si="20"/>
        <v>3.5</v>
      </c>
      <c r="Y33" s="77">
        <f ca="1" t="shared" si="20"/>
        <v>7</v>
      </c>
      <c r="Z33" s="33">
        <f ca="1" t="shared" si="20"/>
        <v>4.5</v>
      </c>
      <c r="AA33" s="77">
        <f ca="1" t="shared" si="20"/>
        <v>7</v>
      </c>
      <c r="AB33" s="33">
        <f ca="1" t="shared" si="20"/>
        <v>1</v>
      </c>
      <c r="AC33" s="33">
        <f ca="1" t="shared" si="21"/>
        <v>22</v>
      </c>
      <c r="AD33" s="52">
        <f ca="1" t="shared" si="21"/>
        <v>8.977991992993</v>
      </c>
      <c r="AE33" s="33">
        <f ca="1" t="shared" si="21"/>
        <v>3</v>
      </c>
    </row>
    <row r="34" spans="1:31" ht="15.75">
      <c r="A34" s="53" t="s">
        <v>4</v>
      </c>
      <c r="B34" s="53" t="s">
        <v>89</v>
      </c>
      <c r="C34" s="77">
        <v>7</v>
      </c>
      <c r="D34" s="33">
        <f t="shared" si="22"/>
        <v>5</v>
      </c>
      <c r="E34" s="77">
        <v>3</v>
      </c>
      <c r="F34" s="33">
        <f t="shared" si="23"/>
        <v>10.5</v>
      </c>
      <c r="G34" s="77">
        <v>3</v>
      </c>
      <c r="H34" s="33">
        <f t="shared" si="24"/>
        <v>9.5</v>
      </c>
      <c r="I34" s="33">
        <f t="shared" si="25"/>
        <v>7</v>
      </c>
      <c r="J34" s="33">
        <f t="shared" si="26"/>
        <v>3</v>
      </c>
      <c r="K34" s="33">
        <f t="shared" si="27"/>
        <v>3</v>
      </c>
      <c r="L34" s="33">
        <f t="shared" si="28"/>
        <v>13</v>
      </c>
      <c r="M34" s="52">
        <f t="shared" si="29"/>
        <v>24.986992996997</v>
      </c>
      <c r="N34" s="33">
        <f t="shared" si="30"/>
        <v>7</v>
      </c>
      <c r="P34" s="48">
        <f t="shared" si="31"/>
        <v>34</v>
      </c>
      <c r="Q34" s="48">
        <f t="shared" si="32"/>
        <v>33</v>
      </c>
      <c r="R34" s="48">
        <f ca="1" t="shared" si="33"/>
        <v>7.033</v>
      </c>
      <c r="S34" s="48">
        <f t="shared" si="34"/>
        <v>7</v>
      </c>
      <c r="T34" s="48">
        <f t="shared" si="35"/>
        <v>37</v>
      </c>
      <c r="U34" s="53" t="str">
        <f ca="1" t="shared" si="36"/>
        <v>COULON Jérome</v>
      </c>
      <c r="V34" s="53" t="str">
        <f ca="1" t="shared" si="36"/>
        <v>SALMO GARONNE</v>
      </c>
      <c r="W34" s="77">
        <f ca="1" t="shared" si="20"/>
        <v>8</v>
      </c>
      <c r="X34" s="33">
        <f ca="1" t="shared" si="20"/>
        <v>3.5</v>
      </c>
      <c r="Y34" s="77">
        <f ca="1" t="shared" si="20"/>
        <v>8</v>
      </c>
      <c r="Z34" s="33">
        <f ca="1" t="shared" si="20"/>
        <v>2</v>
      </c>
      <c r="AA34" s="77">
        <f ca="1" t="shared" si="20"/>
        <v>5</v>
      </c>
      <c r="AB34" s="33">
        <f ca="1" t="shared" si="20"/>
        <v>5</v>
      </c>
      <c r="AC34" s="33">
        <f ca="1" t="shared" si="21"/>
        <v>21</v>
      </c>
      <c r="AD34" s="52">
        <f ca="1" t="shared" si="21"/>
        <v>10.478991991994999</v>
      </c>
      <c r="AE34" s="33">
        <f ca="1" t="shared" si="21"/>
        <v>4</v>
      </c>
    </row>
    <row r="35" spans="1:31" ht="15.75">
      <c r="A35" s="53" t="s">
        <v>7</v>
      </c>
      <c r="B35" s="53" t="s">
        <v>47</v>
      </c>
      <c r="C35" s="77">
        <v>3</v>
      </c>
      <c r="D35" s="33">
        <f t="shared" si="22"/>
        <v>11</v>
      </c>
      <c r="E35" s="77">
        <v>7</v>
      </c>
      <c r="F35" s="33">
        <f t="shared" si="23"/>
        <v>4.5</v>
      </c>
      <c r="G35" s="77">
        <v>5</v>
      </c>
      <c r="H35" s="33">
        <f t="shared" si="24"/>
        <v>5</v>
      </c>
      <c r="I35" s="33">
        <f t="shared" si="25"/>
        <v>3</v>
      </c>
      <c r="J35" s="33">
        <f t="shared" si="26"/>
        <v>7</v>
      </c>
      <c r="K35" s="33">
        <f t="shared" si="27"/>
        <v>5</v>
      </c>
      <c r="L35" s="33">
        <f t="shared" si="28"/>
        <v>15</v>
      </c>
      <c r="M35" s="52">
        <f t="shared" si="29"/>
        <v>20.484992994997</v>
      </c>
      <c r="N35" s="33">
        <f t="shared" si="30"/>
        <v>6</v>
      </c>
      <c r="P35" s="48">
        <f t="shared" si="31"/>
        <v>35</v>
      </c>
      <c r="Q35" s="48">
        <f t="shared" si="32"/>
        <v>34</v>
      </c>
      <c r="R35" s="48">
        <f ca="1" t="shared" si="33"/>
        <v>6.034</v>
      </c>
      <c r="S35" s="48">
        <f t="shared" si="34"/>
        <v>6</v>
      </c>
      <c r="T35" s="48">
        <f t="shared" si="35"/>
        <v>31</v>
      </c>
      <c r="U35" s="53" t="str">
        <f ca="1" t="shared" si="36"/>
        <v>FARCY Pascal</v>
      </c>
      <c r="V35" s="53" t="str">
        <f ca="1" t="shared" si="36"/>
        <v>SALMO GARONNE</v>
      </c>
      <c r="W35" s="77">
        <f ca="1" t="shared" si="20"/>
        <v>6</v>
      </c>
      <c r="X35" s="33">
        <f ca="1" t="shared" si="20"/>
        <v>6</v>
      </c>
      <c r="Y35" s="77">
        <f ca="1" t="shared" si="20"/>
        <v>7</v>
      </c>
      <c r="Z35" s="33">
        <f ca="1" t="shared" si="20"/>
        <v>4.5</v>
      </c>
      <c r="AA35" s="77">
        <f ca="1" t="shared" si="20"/>
        <v>5</v>
      </c>
      <c r="AB35" s="33">
        <f ca="1" t="shared" si="20"/>
        <v>5</v>
      </c>
      <c r="AC35" s="33">
        <f ca="1" t="shared" si="21"/>
        <v>18</v>
      </c>
      <c r="AD35" s="52">
        <f ca="1" t="shared" si="21"/>
        <v>15.481992993994998</v>
      </c>
      <c r="AE35" s="33">
        <f ca="1" t="shared" si="21"/>
        <v>5</v>
      </c>
    </row>
    <row r="36" spans="1:31" ht="15.75">
      <c r="A36" s="53" t="s">
        <v>109</v>
      </c>
      <c r="B36" s="53" t="s">
        <v>91</v>
      </c>
      <c r="C36" s="77">
        <v>5</v>
      </c>
      <c r="D36" s="33">
        <f t="shared" si="22"/>
        <v>8</v>
      </c>
      <c r="E36" s="77">
        <v>4</v>
      </c>
      <c r="F36" s="33">
        <f t="shared" si="23"/>
        <v>8.5</v>
      </c>
      <c r="G36" s="77">
        <v>3</v>
      </c>
      <c r="H36" s="33">
        <f t="shared" si="24"/>
        <v>9.5</v>
      </c>
      <c r="I36" s="33">
        <f t="shared" si="25"/>
        <v>5</v>
      </c>
      <c r="J36" s="33">
        <f t="shared" si="26"/>
        <v>4</v>
      </c>
      <c r="K36" s="33">
        <f t="shared" si="27"/>
        <v>3</v>
      </c>
      <c r="L36" s="33">
        <f t="shared" si="28"/>
        <v>12</v>
      </c>
      <c r="M36" s="52">
        <f t="shared" si="29"/>
        <v>25.987994995997</v>
      </c>
      <c r="N36" s="33">
        <f t="shared" si="30"/>
        <v>8</v>
      </c>
      <c r="P36" s="48">
        <f t="shared" si="31"/>
        <v>36</v>
      </c>
      <c r="Q36" s="48">
        <f t="shared" si="32"/>
        <v>35</v>
      </c>
      <c r="R36" s="48">
        <f ca="1" t="shared" si="33"/>
        <v>8.035</v>
      </c>
      <c r="S36" s="48">
        <f t="shared" si="34"/>
        <v>8</v>
      </c>
      <c r="T36" s="48">
        <f t="shared" si="35"/>
        <v>34</v>
      </c>
      <c r="U36" s="54" t="str">
        <f ca="1" t="shared" si="36"/>
        <v>GRISON Franck</v>
      </c>
      <c r="V36" s="53" t="str">
        <f ca="1" t="shared" si="36"/>
        <v>APG38</v>
      </c>
      <c r="W36" s="77">
        <f ca="1" t="shared" si="20"/>
        <v>3</v>
      </c>
      <c r="X36" s="33">
        <f ca="1" t="shared" si="20"/>
        <v>11</v>
      </c>
      <c r="Y36" s="77">
        <f ca="1" t="shared" si="20"/>
        <v>7</v>
      </c>
      <c r="Z36" s="33">
        <f ca="1" t="shared" si="20"/>
        <v>4.5</v>
      </c>
      <c r="AA36" s="77">
        <f ca="1" t="shared" si="20"/>
        <v>5</v>
      </c>
      <c r="AB36" s="33">
        <f ca="1" t="shared" si="20"/>
        <v>5</v>
      </c>
      <c r="AC36" s="33">
        <f ca="1" t="shared" si="21"/>
        <v>15</v>
      </c>
      <c r="AD36" s="52">
        <f ca="1" t="shared" si="21"/>
        <v>20.484992994997</v>
      </c>
      <c r="AE36" s="33">
        <f ca="1" t="shared" si="21"/>
        <v>6</v>
      </c>
    </row>
    <row r="37" spans="1:31" ht="15.75" customHeight="1">
      <c r="A37" s="53" t="s">
        <v>33</v>
      </c>
      <c r="B37" s="53" t="s">
        <v>91</v>
      </c>
      <c r="C37" s="77">
        <v>8</v>
      </c>
      <c r="D37" s="33">
        <f t="shared" si="22"/>
        <v>3.5</v>
      </c>
      <c r="E37" s="77">
        <v>7</v>
      </c>
      <c r="F37" s="33">
        <f t="shared" si="23"/>
        <v>4.5</v>
      </c>
      <c r="G37" s="77">
        <v>7</v>
      </c>
      <c r="H37" s="33">
        <f t="shared" si="24"/>
        <v>1</v>
      </c>
      <c r="I37" s="33">
        <f t="shared" si="25"/>
        <v>8</v>
      </c>
      <c r="J37" s="33">
        <f t="shared" si="26"/>
        <v>7</v>
      </c>
      <c r="K37" s="33">
        <f t="shared" si="27"/>
        <v>7</v>
      </c>
      <c r="L37" s="33">
        <f t="shared" si="28"/>
        <v>22</v>
      </c>
      <c r="M37" s="52">
        <f t="shared" si="29"/>
        <v>8.977991992993</v>
      </c>
      <c r="N37" s="33">
        <f t="shared" si="30"/>
        <v>3</v>
      </c>
      <c r="P37" s="48">
        <f t="shared" si="31"/>
        <v>37</v>
      </c>
      <c r="Q37" s="48">
        <f t="shared" si="32"/>
        <v>36</v>
      </c>
      <c r="R37" s="48">
        <f ca="1" t="shared" si="33"/>
        <v>3.036</v>
      </c>
      <c r="S37" s="48">
        <f t="shared" si="34"/>
        <v>3</v>
      </c>
      <c r="T37" s="48">
        <f t="shared" si="35"/>
        <v>33</v>
      </c>
      <c r="U37" s="53" t="str">
        <f ca="1" t="shared" si="36"/>
        <v>PUJOS Denis</v>
      </c>
      <c r="V37" s="53" t="str">
        <f ca="1" t="shared" si="36"/>
        <v>NO KILL 09</v>
      </c>
      <c r="W37" s="77">
        <f ca="1" t="shared" si="20"/>
        <v>7</v>
      </c>
      <c r="X37" s="33">
        <f ca="1" t="shared" si="20"/>
        <v>5</v>
      </c>
      <c r="Y37" s="77">
        <f ca="1" t="shared" si="20"/>
        <v>3</v>
      </c>
      <c r="Z37" s="33">
        <f ca="1" t="shared" si="20"/>
        <v>10.5</v>
      </c>
      <c r="AA37" s="77">
        <f ca="1" t="shared" si="20"/>
        <v>3</v>
      </c>
      <c r="AB37" s="33">
        <f ca="1" t="shared" si="20"/>
        <v>9.5</v>
      </c>
      <c r="AC37" s="33">
        <f ca="1" t="shared" si="21"/>
        <v>13</v>
      </c>
      <c r="AD37" s="52">
        <f ca="1" t="shared" si="21"/>
        <v>24.986992996997</v>
      </c>
      <c r="AE37" s="33">
        <f ca="1" t="shared" si="21"/>
        <v>7</v>
      </c>
    </row>
    <row r="38" spans="1:31" ht="15.75">
      <c r="A38" s="53" t="s">
        <v>110</v>
      </c>
      <c r="B38" s="53" t="s">
        <v>94</v>
      </c>
      <c r="C38" s="77">
        <v>8</v>
      </c>
      <c r="D38" s="33">
        <f t="shared" si="22"/>
        <v>3.5</v>
      </c>
      <c r="E38" s="77">
        <v>8</v>
      </c>
      <c r="F38" s="33">
        <f t="shared" si="23"/>
        <v>2</v>
      </c>
      <c r="G38" s="77">
        <v>5</v>
      </c>
      <c r="H38" s="33">
        <f t="shared" si="24"/>
        <v>5</v>
      </c>
      <c r="I38" s="33">
        <f t="shared" si="25"/>
        <v>8</v>
      </c>
      <c r="J38" s="33">
        <f t="shared" si="26"/>
        <v>8</v>
      </c>
      <c r="K38" s="33">
        <f t="shared" si="27"/>
        <v>5</v>
      </c>
      <c r="L38" s="33">
        <f t="shared" si="28"/>
        <v>21</v>
      </c>
      <c r="M38" s="52">
        <f t="shared" si="29"/>
        <v>10.478991991994999</v>
      </c>
      <c r="N38" s="33">
        <f t="shared" si="30"/>
        <v>4</v>
      </c>
      <c r="P38" s="48">
        <f t="shared" si="31"/>
        <v>38</v>
      </c>
      <c r="Q38" s="48">
        <f t="shared" si="32"/>
        <v>37</v>
      </c>
      <c r="R38" s="48">
        <f ca="1" t="shared" si="33"/>
        <v>4.037</v>
      </c>
      <c r="S38" s="48">
        <f t="shared" si="34"/>
        <v>4</v>
      </c>
      <c r="T38" s="48">
        <f t="shared" si="35"/>
        <v>35</v>
      </c>
      <c r="U38" s="53" t="str">
        <f ca="1" t="shared" si="36"/>
        <v>CASTEL Alain</v>
      </c>
      <c r="V38" s="53" t="str">
        <f ca="1" t="shared" si="36"/>
        <v>SALMO TOC</v>
      </c>
      <c r="W38" s="77">
        <f ca="1" t="shared" si="20"/>
        <v>5</v>
      </c>
      <c r="X38" s="33">
        <f ca="1" t="shared" si="20"/>
        <v>8</v>
      </c>
      <c r="Y38" s="77">
        <f ca="1" t="shared" si="20"/>
        <v>4</v>
      </c>
      <c r="Z38" s="33">
        <f ca="1" t="shared" si="20"/>
        <v>8.5</v>
      </c>
      <c r="AA38" s="77">
        <f ca="1" t="shared" si="20"/>
        <v>3</v>
      </c>
      <c r="AB38" s="33">
        <f ca="1" t="shared" si="20"/>
        <v>9.5</v>
      </c>
      <c r="AC38" s="33">
        <f ca="1" t="shared" si="21"/>
        <v>12</v>
      </c>
      <c r="AD38" s="52">
        <f ca="1" t="shared" si="21"/>
        <v>25.987994995997</v>
      </c>
      <c r="AE38" s="33">
        <f ca="1" t="shared" si="21"/>
        <v>8</v>
      </c>
    </row>
    <row r="39" spans="1:31" ht="15.75">
      <c r="A39" s="53" t="s">
        <v>34</v>
      </c>
      <c r="B39" s="53" t="s">
        <v>101</v>
      </c>
      <c r="C39" s="77">
        <v>9</v>
      </c>
      <c r="D39" s="33">
        <f t="shared" si="22"/>
        <v>2</v>
      </c>
      <c r="E39" s="77">
        <v>9</v>
      </c>
      <c r="F39" s="33">
        <f t="shared" si="23"/>
        <v>1</v>
      </c>
      <c r="G39" s="77">
        <v>6</v>
      </c>
      <c r="H39" s="33">
        <f t="shared" si="24"/>
        <v>2.5</v>
      </c>
      <c r="I39" s="33">
        <f t="shared" si="25"/>
        <v>9</v>
      </c>
      <c r="J39" s="33">
        <f t="shared" si="26"/>
        <v>9</v>
      </c>
      <c r="K39" s="33">
        <f t="shared" si="27"/>
        <v>6</v>
      </c>
      <c r="L39" s="33">
        <f t="shared" si="28"/>
        <v>24</v>
      </c>
      <c r="M39" s="52">
        <f t="shared" si="29"/>
        <v>5.475990990994</v>
      </c>
      <c r="N39" s="33">
        <f t="shared" si="30"/>
        <v>1</v>
      </c>
      <c r="P39" s="48">
        <f t="shared" si="31"/>
        <v>39</v>
      </c>
      <c r="Q39" s="48">
        <f t="shared" si="32"/>
        <v>38</v>
      </c>
      <c r="R39" s="48">
        <f ca="1" t="shared" si="33"/>
        <v>1.038</v>
      </c>
      <c r="S39" s="48">
        <f t="shared" si="34"/>
        <v>1</v>
      </c>
      <c r="T39" s="48">
        <f t="shared" si="35"/>
        <v>30</v>
      </c>
      <c r="U39" s="54" t="str">
        <f ca="1" t="shared" si="36"/>
        <v>PIRES SARMENTO Filipe</v>
      </c>
      <c r="V39" s="53" t="str">
        <f ca="1" t="shared" si="36"/>
        <v>TRUITE TOC</v>
      </c>
      <c r="W39" s="77">
        <f ca="1" t="shared" si="20"/>
        <v>2</v>
      </c>
      <c r="X39" s="33">
        <f ca="1" t="shared" si="20"/>
        <v>12.5</v>
      </c>
      <c r="Y39" s="77">
        <f ca="1" t="shared" si="20"/>
        <v>6</v>
      </c>
      <c r="Z39" s="33">
        <f ca="1" t="shared" si="20"/>
        <v>7</v>
      </c>
      <c r="AA39" s="77">
        <f ca="1" t="shared" si="20"/>
        <v>3</v>
      </c>
      <c r="AB39" s="33">
        <f ca="1" t="shared" si="20"/>
        <v>9.5</v>
      </c>
      <c r="AC39" s="33">
        <f ca="1" t="shared" si="21"/>
        <v>11</v>
      </c>
      <c r="AD39" s="52">
        <f ca="1" t="shared" si="21"/>
        <v>28.988993996998</v>
      </c>
      <c r="AE39" s="33">
        <f ca="1" t="shared" si="21"/>
        <v>9</v>
      </c>
    </row>
    <row r="40" spans="1:31" ht="15.75">
      <c r="A40" s="54" t="s">
        <v>111</v>
      </c>
      <c r="B40" s="53" t="s">
        <v>96</v>
      </c>
      <c r="C40" s="77">
        <v>5</v>
      </c>
      <c r="D40" s="33">
        <f t="shared" si="22"/>
        <v>8</v>
      </c>
      <c r="E40" s="77">
        <v>1</v>
      </c>
      <c r="F40" s="33">
        <f t="shared" si="23"/>
        <v>14</v>
      </c>
      <c r="G40" s="77">
        <v>4</v>
      </c>
      <c r="H40" s="33">
        <f t="shared" si="24"/>
        <v>7</v>
      </c>
      <c r="I40" s="33">
        <f t="shared" si="25"/>
        <v>5</v>
      </c>
      <c r="J40" s="33">
        <f t="shared" si="26"/>
        <v>1</v>
      </c>
      <c r="K40" s="33">
        <f t="shared" si="27"/>
        <v>4</v>
      </c>
      <c r="L40" s="33">
        <f t="shared" si="28"/>
        <v>10</v>
      </c>
      <c r="M40" s="52">
        <f t="shared" si="29"/>
        <v>28.989994995998998</v>
      </c>
      <c r="N40" s="33">
        <f t="shared" si="30"/>
        <v>10</v>
      </c>
      <c r="P40" s="48">
        <f t="shared" si="31"/>
        <v>40</v>
      </c>
      <c r="Q40" s="48">
        <f t="shared" si="32"/>
        <v>39</v>
      </c>
      <c r="R40" s="48">
        <f ca="1" t="shared" si="33"/>
        <v>10.039</v>
      </c>
      <c r="S40" s="48">
        <f t="shared" si="34"/>
        <v>10</v>
      </c>
      <c r="T40" s="48">
        <f t="shared" si="35"/>
        <v>39</v>
      </c>
      <c r="U40" s="53" t="str">
        <f ca="1" t="shared" si="36"/>
        <v>ARMANET Sébastien</v>
      </c>
      <c r="V40" s="53" t="str">
        <f ca="1" t="shared" si="36"/>
        <v>TRUITE PASSION</v>
      </c>
      <c r="W40" s="77">
        <f ca="1" t="shared" si="20"/>
        <v>5</v>
      </c>
      <c r="X40" s="33">
        <f ca="1" t="shared" si="20"/>
        <v>8</v>
      </c>
      <c r="Y40" s="77">
        <f ca="1" t="shared" si="20"/>
        <v>1</v>
      </c>
      <c r="Z40" s="33">
        <f ca="1" t="shared" si="20"/>
        <v>14</v>
      </c>
      <c r="AA40" s="77">
        <f ca="1" t="shared" si="20"/>
        <v>4</v>
      </c>
      <c r="AB40" s="33">
        <f ca="1" t="shared" si="20"/>
        <v>7</v>
      </c>
      <c r="AC40" s="33">
        <f ca="1" t="shared" si="21"/>
        <v>10</v>
      </c>
      <c r="AD40" s="52">
        <f ca="1" t="shared" si="21"/>
        <v>28.989994995998998</v>
      </c>
      <c r="AE40" s="33">
        <f ca="1" t="shared" si="21"/>
        <v>10</v>
      </c>
    </row>
    <row r="41" spans="1:31" ht="15.75" customHeight="1">
      <c r="A41" s="54" t="s">
        <v>112</v>
      </c>
      <c r="B41" s="53" t="s">
        <v>47</v>
      </c>
      <c r="C41" s="77">
        <v>0</v>
      </c>
      <c r="D41" s="33">
        <f t="shared" si="22"/>
        <v>14</v>
      </c>
      <c r="E41" s="77">
        <v>3</v>
      </c>
      <c r="F41" s="33">
        <f t="shared" si="23"/>
        <v>10.5</v>
      </c>
      <c r="G41" s="77">
        <v>3</v>
      </c>
      <c r="H41" s="33">
        <f t="shared" si="24"/>
        <v>9.5</v>
      </c>
      <c r="I41" s="33">
        <f t="shared" si="25"/>
        <v>0</v>
      </c>
      <c r="J41" s="33">
        <f t="shared" si="26"/>
        <v>3</v>
      </c>
      <c r="K41" s="33">
        <f t="shared" si="27"/>
        <v>3</v>
      </c>
      <c r="L41" s="33">
        <f t="shared" si="28"/>
        <v>6</v>
      </c>
      <c r="M41" s="52">
        <f t="shared" si="29"/>
        <v>33.993996997</v>
      </c>
      <c r="N41" s="33">
        <f t="shared" si="30"/>
        <v>12</v>
      </c>
      <c r="P41" s="48">
        <f t="shared" si="31"/>
        <v>41</v>
      </c>
      <c r="Q41" s="48">
        <f t="shared" si="32"/>
        <v>40</v>
      </c>
      <c r="R41" s="48">
        <f ca="1" t="shared" si="33"/>
        <v>12.04</v>
      </c>
      <c r="S41" s="48">
        <f t="shared" si="34"/>
        <v>12</v>
      </c>
      <c r="T41" s="48">
        <f t="shared" si="35"/>
        <v>43</v>
      </c>
      <c r="U41" s="54" t="str">
        <f ca="1" t="shared" si="36"/>
        <v>DOURTHE Yoann</v>
      </c>
      <c r="V41" s="53" t="str">
        <f ca="1" t="shared" si="36"/>
        <v>NO KILL 33</v>
      </c>
      <c r="W41" s="77">
        <f ca="1" t="shared" si="20"/>
        <v>4</v>
      </c>
      <c r="X41" s="33">
        <f ca="1" t="shared" si="20"/>
        <v>10</v>
      </c>
      <c r="Y41" s="77">
        <f ca="1" t="shared" si="20"/>
        <v>4</v>
      </c>
      <c r="Z41" s="33">
        <f ca="1" t="shared" si="20"/>
        <v>8.5</v>
      </c>
      <c r="AA41" s="77">
        <f ca="1" t="shared" si="20"/>
        <v>2</v>
      </c>
      <c r="AB41" s="33">
        <f ca="1" t="shared" si="20"/>
        <v>12.5</v>
      </c>
      <c r="AC41" s="33">
        <f ca="1" t="shared" si="21"/>
        <v>10</v>
      </c>
      <c r="AD41" s="52">
        <f ca="1" t="shared" si="21"/>
        <v>30.989995995997997</v>
      </c>
      <c r="AE41" s="33">
        <f ca="1" t="shared" si="21"/>
        <v>11</v>
      </c>
    </row>
    <row r="42" spans="1:31" ht="15.75">
      <c r="A42" s="53" t="s">
        <v>113</v>
      </c>
      <c r="B42" s="53" t="s">
        <v>100</v>
      </c>
      <c r="C42" s="77">
        <v>2</v>
      </c>
      <c r="D42" s="33">
        <f t="shared" si="22"/>
        <v>12.5</v>
      </c>
      <c r="E42" s="77">
        <v>2</v>
      </c>
      <c r="F42" s="33">
        <f t="shared" si="23"/>
        <v>12.5</v>
      </c>
      <c r="G42" s="77">
        <v>2</v>
      </c>
      <c r="H42" s="33">
        <f t="shared" si="24"/>
        <v>12.5</v>
      </c>
      <c r="I42" s="33">
        <f t="shared" si="25"/>
        <v>2</v>
      </c>
      <c r="J42" s="33">
        <f t="shared" si="26"/>
        <v>2</v>
      </c>
      <c r="K42" s="33">
        <f t="shared" si="27"/>
        <v>2</v>
      </c>
      <c r="L42" s="33">
        <f t="shared" si="28"/>
        <v>6</v>
      </c>
      <c r="M42" s="52">
        <f t="shared" si="29"/>
        <v>37.493997997998</v>
      </c>
      <c r="N42" s="33">
        <f t="shared" si="30"/>
        <v>14</v>
      </c>
      <c r="P42" s="48">
        <f t="shared" si="31"/>
        <v>42</v>
      </c>
      <c r="Q42" s="48">
        <f t="shared" si="32"/>
        <v>41</v>
      </c>
      <c r="R42" s="48">
        <f ca="1" t="shared" si="33"/>
        <v>14.041</v>
      </c>
      <c r="S42" s="48">
        <f t="shared" si="34"/>
        <v>14</v>
      </c>
      <c r="T42" s="48">
        <f t="shared" si="35"/>
        <v>40</v>
      </c>
      <c r="U42" s="45" t="str">
        <f ca="1" t="shared" si="36"/>
        <v>BUSSY Yves</v>
      </c>
      <c r="V42" s="53" t="str">
        <f ca="1" t="shared" si="36"/>
        <v>APG38</v>
      </c>
      <c r="W42" s="77">
        <f ca="1" t="shared" si="20"/>
        <v>0</v>
      </c>
      <c r="X42" s="33">
        <f ca="1" t="shared" si="20"/>
        <v>14</v>
      </c>
      <c r="Y42" s="77">
        <f ca="1" t="shared" si="20"/>
        <v>3</v>
      </c>
      <c r="Z42" s="33">
        <f ca="1" t="shared" si="20"/>
        <v>10.5</v>
      </c>
      <c r="AA42" s="77">
        <f ca="1" t="shared" si="20"/>
        <v>3</v>
      </c>
      <c r="AB42" s="33">
        <f ca="1" t="shared" si="20"/>
        <v>9.5</v>
      </c>
      <c r="AC42" s="33">
        <f ca="1" t="shared" si="21"/>
        <v>6</v>
      </c>
      <c r="AD42" s="52">
        <f ca="1" t="shared" si="21"/>
        <v>33.993996997</v>
      </c>
      <c r="AE42" s="33">
        <f ca="1" t="shared" si="21"/>
        <v>12</v>
      </c>
    </row>
    <row r="43" spans="1:31" ht="15.75">
      <c r="A43" s="54" t="s">
        <v>114</v>
      </c>
      <c r="B43" s="53" t="s">
        <v>47</v>
      </c>
      <c r="C43" s="77">
        <v>5</v>
      </c>
      <c r="D43" s="33">
        <f t="shared" si="22"/>
        <v>8</v>
      </c>
      <c r="E43" s="77">
        <v>2</v>
      </c>
      <c r="F43" s="33">
        <f t="shared" si="23"/>
        <v>12.5</v>
      </c>
      <c r="G43" s="77">
        <v>0</v>
      </c>
      <c r="H43" s="33">
        <f t="shared" si="24"/>
        <v>14</v>
      </c>
      <c r="I43" s="33">
        <f t="shared" si="25"/>
        <v>5</v>
      </c>
      <c r="J43" s="33">
        <f t="shared" si="26"/>
        <v>2</v>
      </c>
      <c r="K43" s="33">
        <f t="shared" si="27"/>
        <v>0</v>
      </c>
      <c r="L43" s="33">
        <f t="shared" si="28"/>
        <v>7</v>
      </c>
      <c r="M43" s="52">
        <f t="shared" si="29"/>
        <v>34.492994998</v>
      </c>
      <c r="N43" s="33">
        <f t="shared" si="30"/>
        <v>13</v>
      </c>
      <c r="P43" s="48">
        <f t="shared" si="31"/>
        <v>43</v>
      </c>
      <c r="Q43" s="48">
        <f t="shared" si="32"/>
        <v>42</v>
      </c>
      <c r="R43" s="48">
        <f ca="1" t="shared" si="33"/>
        <v>13.042</v>
      </c>
      <c r="S43" s="48">
        <f t="shared" si="34"/>
        <v>13</v>
      </c>
      <c r="T43" s="48">
        <f t="shared" si="35"/>
        <v>42</v>
      </c>
      <c r="U43" s="53" t="str">
        <f ca="1" t="shared" si="36"/>
        <v>BLEICHER Samy</v>
      </c>
      <c r="V43" s="53" t="str">
        <f ca="1" t="shared" si="36"/>
        <v>APG38</v>
      </c>
      <c r="W43" s="77">
        <f ca="1" t="shared" si="20"/>
        <v>5</v>
      </c>
      <c r="X43" s="33">
        <f ca="1" t="shared" si="20"/>
        <v>8</v>
      </c>
      <c r="Y43" s="77">
        <f ca="1" t="shared" si="20"/>
        <v>2</v>
      </c>
      <c r="Z43" s="33">
        <f ca="1" t="shared" si="20"/>
        <v>12.5</v>
      </c>
      <c r="AA43" s="77">
        <f ca="1" t="shared" si="20"/>
        <v>0</v>
      </c>
      <c r="AB43" s="33">
        <f ca="1" t="shared" si="20"/>
        <v>14</v>
      </c>
      <c r="AC43" s="33">
        <f ca="1" t="shared" si="21"/>
        <v>7</v>
      </c>
      <c r="AD43" s="52">
        <f ca="1" t="shared" si="21"/>
        <v>34.492994998</v>
      </c>
      <c r="AE43" s="33">
        <f ca="1" t="shared" si="21"/>
        <v>13</v>
      </c>
    </row>
    <row r="44" spans="1:31" ht="15.75">
      <c r="A44" s="45" t="s">
        <v>2</v>
      </c>
      <c r="B44" s="53" t="s">
        <v>100</v>
      </c>
      <c r="C44" s="77">
        <v>4</v>
      </c>
      <c r="D44" s="33">
        <f t="shared" si="22"/>
        <v>10</v>
      </c>
      <c r="E44" s="77">
        <v>4</v>
      </c>
      <c r="F44" s="33">
        <f t="shared" si="23"/>
        <v>8.5</v>
      </c>
      <c r="G44" s="77">
        <v>2</v>
      </c>
      <c r="H44" s="33">
        <f t="shared" si="24"/>
        <v>12.5</v>
      </c>
      <c r="I44" s="33">
        <f t="shared" si="25"/>
        <v>4</v>
      </c>
      <c r="J44" s="33">
        <f t="shared" si="26"/>
        <v>4</v>
      </c>
      <c r="K44" s="33">
        <f t="shared" si="27"/>
        <v>2</v>
      </c>
      <c r="L44" s="33">
        <f t="shared" si="28"/>
        <v>10</v>
      </c>
      <c r="M44" s="52">
        <f t="shared" si="29"/>
        <v>30.989995995997997</v>
      </c>
      <c r="N44" s="33">
        <f t="shared" si="30"/>
        <v>11</v>
      </c>
      <c r="P44" s="48">
        <f t="shared" si="31"/>
        <v>44</v>
      </c>
      <c r="Q44" s="48">
        <f t="shared" si="32"/>
        <v>43</v>
      </c>
      <c r="R44" s="48">
        <f ca="1" t="shared" si="33"/>
        <v>11.043</v>
      </c>
      <c r="S44" s="48">
        <f t="shared" si="34"/>
        <v>11</v>
      </c>
      <c r="T44" s="48">
        <f t="shared" si="35"/>
        <v>41</v>
      </c>
      <c r="U44" s="53" t="str">
        <f ca="1" t="shared" si="36"/>
        <v>ROJO DIAZ Jean-Pierre</v>
      </c>
      <c r="V44" s="53" t="str">
        <f ca="1" t="shared" si="36"/>
        <v>NO KILL 33</v>
      </c>
      <c r="W44" s="77">
        <f ca="1" t="shared" si="20"/>
        <v>2</v>
      </c>
      <c r="X44" s="33">
        <f ca="1" t="shared" si="20"/>
        <v>12.5</v>
      </c>
      <c r="Y44" s="77">
        <f ca="1" t="shared" si="20"/>
        <v>2</v>
      </c>
      <c r="Z44" s="33">
        <f ca="1" t="shared" si="20"/>
        <v>12.5</v>
      </c>
      <c r="AA44" s="77">
        <f ca="1" t="shared" si="20"/>
        <v>2</v>
      </c>
      <c r="AB44" s="33">
        <f ca="1" t="shared" si="20"/>
        <v>12.5</v>
      </c>
      <c r="AC44" s="33">
        <f ca="1" t="shared" si="21"/>
        <v>6</v>
      </c>
      <c r="AD44" s="52">
        <f ca="1" t="shared" si="21"/>
        <v>37.493997997998</v>
      </c>
      <c r="AE44" s="33">
        <f ca="1" t="shared" si="21"/>
        <v>14</v>
      </c>
    </row>
    <row r="45" spans="1:31" ht="15.75">
      <c r="A45" s="33"/>
      <c r="B45" s="33"/>
      <c r="C45" s="33"/>
      <c r="D45" s="33">
        <f t="shared" si="22"/>
      </c>
      <c r="E45" s="33"/>
      <c r="F45" s="33">
        <f t="shared" si="23"/>
      </c>
      <c r="G45" s="33"/>
      <c r="H45" s="33">
        <f t="shared" si="24"/>
      </c>
      <c r="I45" s="33">
        <f t="shared" si="25"/>
        <v>0</v>
      </c>
      <c r="J45" s="33">
        <f t="shared" si="26"/>
        <v>0</v>
      </c>
      <c r="K45" s="33">
        <f t="shared" si="27"/>
        <v>0</v>
      </c>
      <c r="L45" s="33">
        <f t="shared" si="28"/>
      </c>
      <c r="M45" s="52">
        <f t="shared" si="29"/>
        <v>200</v>
      </c>
      <c r="N45" s="33">
        <f t="shared" si="30"/>
      </c>
      <c r="P45" s="48" t="b">
        <f t="shared" si="31"/>
        <v>0</v>
      </c>
      <c r="Q45" s="48">
        <f t="shared" si="32"/>
      </c>
      <c r="R45" s="48">
        <f ca="1" t="shared" si="33"/>
      </c>
      <c r="S45" s="48">
        <f t="shared" si="34"/>
      </c>
      <c r="T45" s="48">
        <f t="shared" si="35"/>
      </c>
      <c r="U45" s="53">
        <f ca="1" t="shared" si="36"/>
      </c>
      <c r="V45" s="53">
        <f ca="1" t="shared" si="36"/>
      </c>
      <c r="W45" s="33">
        <f ca="1" t="shared" si="20"/>
      </c>
      <c r="X45" s="33">
        <f ca="1" t="shared" si="20"/>
      </c>
      <c r="Y45" s="33">
        <f ca="1" t="shared" si="20"/>
      </c>
      <c r="Z45" s="33">
        <f ca="1" t="shared" si="20"/>
      </c>
      <c r="AA45" s="33">
        <f ca="1" t="shared" si="20"/>
      </c>
      <c r="AB45" s="33">
        <f ca="1" t="shared" si="20"/>
      </c>
      <c r="AC45" s="33">
        <f ca="1" t="shared" si="21"/>
      </c>
      <c r="AD45" s="52">
        <f ca="1" t="shared" si="21"/>
      </c>
      <c r="AE45" s="33">
        <f ca="1" t="shared" si="21"/>
      </c>
    </row>
    <row r="46" spans="1:31" ht="15.75">
      <c r="A46" s="33"/>
      <c r="B46" s="33"/>
      <c r="C46" s="33"/>
      <c r="D46" s="33">
        <f t="shared" si="22"/>
      </c>
      <c r="E46" s="33"/>
      <c r="F46" s="33">
        <f t="shared" si="23"/>
      </c>
      <c r="G46" s="33"/>
      <c r="H46" s="33">
        <f t="shared" si="24"/>
      </c>
      <c r="I46" s="33">
        <f t="shared" si="25"/>
        <v>0</v>
      </c>
      <c r="J46" s="33">
        <f t="shared" si="26"/>
        <v>0</v>
      </c>
      <c r="K46" s="33">
        <f t="shared" si="27"/>
        <v>0</v>
      </c>
      <c r="L46" s="33">
        <f t="shared" si="28"/>
      </c>
      <c r="M46" s="52">
        <f t="shared" si="29"/>
        <v>200</v>
      </c>
      <c r="N46" s="33">
        <f t="shared" si="30"/>
      </c>
      <c r="P46" s="48" t="b">
        <f t="shared" si="31"/>
        <v>0</v>
      </c>
      <c r="Q46" s="48">
        <f t="shared" si="32"/>
      </c>
      <c r="R46" s="48">
        <f ca="1" t="shared" si="33"/>
      </c>
      <c r="S46" s="48">
        <f t="shared" si="34"/>
      </c>
      <c r="T46" s="48">
        <f t="shared" si="35"/>
      </c>
      <c r="U46" s="53">
        <f ca="1" t="shared" si="36"/>
      </c>
      <c r="V46" s="53">
        <f ca="1" t="shared" si="36"/>
      </c>
      <c r="W46" s="33">
        <f ca="1" t="shared" si="20"/>
      </c>
      <c r="X46" s="33">
        <f ca="1" t="shared" si="20"/>
      </c>
      <c r="Y46" s="33">
        <f ca="1" t="shared" si="20"/>
      </c>
      <c r="Z46" s="33">
        <f ca="1" t="shared" si="20"/>
      </c>
      <c r="AA46" s="33">
        <f ca="1" t="shared" si="20"/>
      </c>
      <c r="AB46" s="33">
        <f ca="1" t="shared" si="20"/>
      </c>
      <c r="AC46" s="33">
        <f ca="1" t="shared" si="21"/>
      </c>
      <c r="AD46" s="52">
        <f ca="1" t="shared" si="21"/>
      </c>
      <c r="AE46" s="33">
        <f ca="1" t="shared" si="21"/>
      </c>
    </row>
    <row r="47" spans="1:31" ht="15.75">
      <c r="A47" s="33"/>
      <c r="B47" s="33"/>
      <c r="C47" s="33"/>
      <c r="D47" s="33">
        <f t="shared" si="22"/>
      </c>
      <c r="E47" s="33"/>
      <c r="F47" s="33">
        <f t="shared" si="23"/>
      </c>
      <c r="G47" s="33"/>
      <c r="H47" s="33">
        <f t="shared" si="24"/>
      </c>
      <c r="I47" s="33">
        <f t="shared" si="25"/>
        <v>0</v>
      </c>
      <c r="J47" s="33">
        <f t="shared" si="26"/>
        <v>0</v>
      </c>
      <c r="K47" s="33">
        <f t="shared" si="27"/>
        <v>0</v>
      </c>
      <c r="L47" s="33">
        <f t="shared" si="28"/>
      </c>
      <c r="M47" s="52">
        <f t="shared" si="29"/>
        <v>200</v>
      </c>
      <c r="N47" s="33">
        <f t="shared" si="30"/>
      </c>
      <c r="P47" s="48" t="b">
        <f t="shared" si="31"/>
        <v>0</v>
      </c>
      <c r="Q47" s="48">
        <f t="shared" si="32"/>
      </c>
      <c r="R47" s="48">
        <f ca="1" t="shared" si="33"/>
      </c>
      <c r="S47" s="48">
        <f t="shared" si="34"/>
      </c>
      <c r="T47" s="48">
        <f t="shared" si="35"/>
      </c>
      <c r="U47" s="53">
        <f ca="1" t="shared" si="36"/>
      </c>
      <c r="V47" s="53">
        <f ca="1" t="shared" si="36"/>
      </c>
      <c r="W47" s="33">
        <f ca="1" t="shared" si="20"/>
      </c>
      <c r="X47" s="33">
        <f ca="1" t="shared" si="20"/>
      </c>
      <c r="Y47" s="33">
        <f ca="1" t="shared" si="20"/>
      </c>
      <c r="Z47" s="33">
        <f ca="1" t="shared" si="20"/>
      </c>
      <c r="AA47" s="33">
        <f ca="1" t="shared" si="20"/>
      </c>
      <c r="AB47" s="33">
        <f ca="1" t="shared" si="20"/>
      </c>
      <c r="AC47" s="33">
        <f ca="1" t="shared" si="21"/>
      </c>
      <c r="AD47" s="52">
        <f ca="1" t="shared" si="21"/>
      </c>
      <c r="AE47" s="33">
        <f ca="1" t="shared" si="21"/>
      </c>
    </row>
    <row r="48" spans="1:31" ht="15.75">
      <c r="A48" s="33"/>
      <c r="B48" s="33"/>
      <c r="C48" s="33"/>
      <c r="D48" s="33">
        <f t="shared" si="22"/>
      </c>
      <c r="E48" s="33"/>
      <c r="F48" s="33">
        <f t="shared" si="23"/>
      </c>
      <c r="G48" s="33"/>
      <c r="H48" s="33">
        <f t="shared" si="24"/>
      </c>
      <c r="I48" s="33">
        <f t="shared" si="25"/>
        <v>0</v>
      </c>
      <c r="J48" s="33">
        <f t="shared" si="26"/>
        <v>0</v>
      </c>
      <c r="K48" s="33">
        <f t="shared" si="27"/>
        <v>0</v>
      </c>
      <c r="L48" s="33">
        <f t="shared" si="28"/>
      </c>
      <c r="M48" s="52">
        <f t="shared" si="29"/>
        <v>200</v>
      </c>
      <c r="N48" s="33">
        <f t="shared" si="30"/>
      </c>
      <c r="P48" s="48" t="b">
        <f t="shared" si="31"/>
        <v>0</v>
      </c>
      <c r="Q48" s="48">
        <f t="shared" si="32"/>
      </c>
      <c r="R48" s="48">
        <f ca="1" t="shared" si="33"/>
      </c>
      <c r="S48" s="48">
        <f t="shared" si="34"/>
      </c>
      <c r="T48" s="48">
        <f t="shared" si="35"/>
      </c>
      <c r="U48" s="53">
        <f ca="1" t="shared" si="36"/>
      </c>
      <c r="V48" s="53">
        <f ca="1" t="shared" si="36"/>
      </c>
      <c r="W48" s="33">
        <f ca="1" t="shared" si="20"/>
      </c>
      <c r="X48" s="33">
        <f ca="1" t="shared" si="20"/>
      </c>
      <c r="Y48" s="33">
        <f ca="1" t="shared" si="20"/>
      </c>
      <c r="Z48" s="33">
        <f ca="1" t="shared" si="20"/>
      </c>
      <c r="AA48" s="33">
        <f ca="1" t="shared" si="20"/>
      </c>
      <c r="AB48" s="33">
        <f ca="1" t="shared" si="20"/>
      </c>
      <c r="AC48" s="33">
        <f ca="1" t="shared" si="21"/>
      </c>
      <c r="AD48" s="52">
        <f ca="1" t="shared" si="21"/>
      </c>
      <c r="AE48" s="33">
        <f ca="1" t="shared" si="21"/>
      </c>
    </row>
    <row r="49" spans="1:31" ht="15.75">
      <c r="A49" s="33"/>
      <c r="B49" s="33"/>
      <c r="C49" s="33"/>
      <c r="D49" s="33">
        <f t="shared" si="22"/>
      </c>
      <c r="E49" s="33"/>
      <c r="F49" s="33">
        <f t="shared" si="23"/>
      </c>
      <c r="G49" s="33"/>
      <c r="H49" s="33">
        <f t="shared" si="24"/>
      </c>
      <c r="I49" s="33">
        <f t="shared" si="25"/>
        <v>0</v>
      </c>
      <c r="J49" s="33">
        <f t="shared" si="26"/>
        <v>0</v>
      </c>
      <c r="K49" s="33">
        <f t="shared" si="27"/>
        <v>0</v>
      </c>
      <c r="L49" s="33">
        <f t="shared" si="28"/>
      </c>
      <c r="M49" s="52">
        <f t="shared" si="29"/>
        <v>200</v>
      </c>
      <c r="N49" s="33">
        <f t="shared" si="30"/>
      </c>
      <c r="P49" s="48" t="b">
        <f t="shared" si="31"/>
        <v>0</v>
      </c>
      <c r="Q49" s="48">
        <f t="shared" si="32"/>
      </c>
      <c r="R49" s="48">
        <f ca="1" t="shared" si="33"/>
      </c>
      <c r="S49" s="48">
        <f t="shared" si="34"/>
      </c>
      <c r="T49" s="48">
        <f t="shared" si="35"/>
      </c>
      <c r="U49" s="53">
        <f ca="1" t="shared" si="36"/>
      </c>
      <c r="V49" s="53">
        <f ca="1" t="shared" si="36"/>
      </c>
      <c r="W49" s="33">
        <f ca="1" t="shared" si="20"/>
      </c>
      <c r="X49" s="33">
        <f ca="1" t="shared" si="20"/>
      </c>
      <c r="Y49" s="33">
        <f ca="1" t="shared" si="20"/>
      </c>
      <c r="Z49" s="33">
        <f ca="1" t="shared" si="20"/>
      </c>
      <c r="AA49" s="33">
        <f ca="1" t="shared" si="20"/>
      </c>
      <c r="AB49" s="33">
        <f ca="1" t="shared" si="20"/>
      </c>
      <c r="AC49" s="33">
        <f ca="1" t="shared" si="21"/>
      </c>
      <c r="AD49" s="52">
        <f ca="1" t="shared" si="21"/>
      </c>
      <c r="AE49" s="33">
        <f ca="1" t="shared" si="21"/>
      </c>
    </row>
    <row r="52" spans="1:26" ht="23.25">
      <c r="A52" s="1" t="s">
        <v>129</v>
      </c>
      <c r="B52" s="2" t="s">
        <v>23</v>
      </c>
      <c r="C52" s="2" t="s">
        <v>16</v>
      </c>
      <c r="D52" s="2"/>
      <c r="E52" s="2"/>
      <c r="F52" s="2" t="s">
        <v>61</v>
      </c>
      <c r="I52" s="2"/>
      <c r="J52" s="2"/>
      <c r="U52" s="1" t="s">
        <v>129</v>
      </c>
      <c r="V52" s="2" t="s">
        <v>23</v>
      </c>
      <c r="W52" s="2" t="s">
        <v>16</v>
      </c>
      <c r="X52" s="2"/>
      <c r="Y52" s="2"/>
      <c r="Z52" s="2" t="str">
        <f>F52</f>
        <v>D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13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92"/>
    </row>
    <row r="56" spans="1:31" ht="15.75">
      <c r="A56" s="53" t="s">
        <v>44</v>
      </c>
      <c r="B56" s="53" t="s">
        <v>102</v>
      </c>
      <c r="C56" s="77">
        <v>4</v>
      </c>
      <c r="D56" s="33">
        <f>IF(OR(A56="",C56=""),"",RANK(C56,$C$56:$C$74,0)+(COUNT($C$56:$C$74)+1-RANK(C56,$C$56:$C$74,0)-RANK(C56,$C$56:$C$74,1))/2)</f>
        <v>9.5</v>
      </c>
      <c r="E56" s="77">
        <v>5</v>
      </c>
      <c r="F56" s="33">
        <f>IF(OR(A56="",E56=""),"",RANK(E56,$E$56:$E$74,0)+(COUNT($E$56:$E$74)+1-RANK(E56,$E$56:$E$74,0)-RANK(E56,$E$56:$E$74,1))/2)</f>
        <v>6</v>
      </c>
      <c r="G56" s="77">
        <v>1</v>
      </c>
      <c r="H56" s="33">
        <f>IF(OR(A56="",G56=""),"",RANK(G56,$G$56:$G$74,0)+(COUNT($G$56:$G$74)+1-RANK(G56,$G$56:$G$74,0)-RANK(G56,$G$56:$G$74,1))/2)</f>
        <v>12</v>
      </c>
      <c r="I56" s="33">
        <f>C56</f>
        <v>4</v>
      </c>
      <c r="J56" s="33">
        <f>E56</f>
        <v>5</v>
      </c>
      <c r="K56" s="33">
        <f>G56</f>
        <v>1</v>
      </c>
      <c r="L56" s="33">
        <f>IF(A56=0,"",SUM(C56,E56,G56))</f>
        <v>10</v>
      </c>
      <c r="M56" s="52">
        <f>SUM(D56,F56,H56,IF(L56="",200,-L56/10^3),-LARGE(I56:K56,1)/10^6,-LARGE(I56:K56,2)/10^9,-LARGE(I56:K56,3)/10^12)</f>
        <v>27.489994995998998</v>
      </c>
      <c r="N56" s="33">
        <f>IF(L56="","",RANK(M56,$M$56:$M$74,1)+(COUNT($M$56:$M$74)+1-RANK(M56,$M$56:$M$74,0)-RANK(M56,$M$56:$M$74,1))/2)</f>
        <v>9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9.055</v>
      </c>
      <c r="S56" s="48">
        <f>IF(R56="","",RANK(R56,R$56:R$74,1))</f>
        <v>9</v>
      </c>
      <c r="T56" s="48">
        <f>IF(S56="","",INDEX(Q$56:Q$74,MATCH(ROW(P1),S$56:S$74,0)))</f>
        <v>65</v>
      </c>
      <c r="U56" s="53" t="str">
        <f ca="1">IF($T56="","",OFFSET(A$1,$T56,))</f>
        <v>ROJO DIAZ Patrick</v>
      </c>
      <c r="V56" s="53" t="str">
        <f ca="1">IF($T56="","",OFFSET(B$1,$T56,))</f>
        <v>NO KILL 33</v>
      </c>
      <c r="W56" s="77">
        <f aca="true" ca="1" t="shared" si="37" ref="W56:AB74">IF($T56="","",OFFSET(C$1,$T56,))</f>
        <v>15</v>
      </c>
      <c r="X56" s="33">
        <f ca="1" t="shared" si="37"/>
        <v>2</v>
      </c>
      <c r="Y56" s="77">
        <f ca="1" t="shared" si="37"/>
        <v>8</v>
      </c>
      <c r="Z56" s="33">
        <f ca="1" t="shared" si="37"/>
        <v>1</v>
      </c>
      <c r="AA56" s="77">
        <f ca="1" t="shared" si="37"/>
        <v>6</v>
      </c>
      <c r="AB56" s="33">
        <f ca="1" t="shared" si="37"/>
        <v>2</v>
      </c>
      <c r="AC56" s="33">
        <f aca="true" ca="1" t="shared" si="38" ref="AC56:AE74">IF($T56="","",OFFSET(L$1,$T56,))</f>
        <v>29</v>
      </c>
      <c r="AD56" s="52">
        <f ca="1" t="shared" si="38"/>
        <v>4.970984991994</v>
      </c>
      <c r="AE56" s="33">
        <f ca="1" t="shared" si="38"/>
        <v>1</v>
      </c>
    </row>
    <row r="57" spans="1:31" ht="15.75" customHeight="1">
      <c r="A57" s="54" t="s">
        <v>115</v>
      </c>
      <c r="B57" s="53" t="s">
        <v>102</v>
      </c>
      <c r="C57" s="77">
        <v>1</v>
      </c>
      <c r="D57" s="33">
        <f aca="true" t="shared" si="39" ref="D57:D74">IF(OR(A57="",C57=""),"",RANK(C57,$C$56:$C$74,0)+(COUNT($C$56:$C$74)+1-RANK(C57,$C$56:$C$74,0)-RANK(C57,$C$56:$C$74,1))/2)</f>
        <v>12</v>
      </c>
      <c r="E57" s="77">
        <v>0</v>
      </c>
      <c r="F57" s="33">
        <f aca="true" t="shared" si="40" ref="F57:F74">IF(OR(A57="",E57=""),"",RANK(E57,$E$56:$E$74,0)+(COUNT($E$56:$E$74)+1-RANK(E57,$E$56:$E$74,0)-RANK(E57,$E$56:$E$74,1))/2)</f>
        <v>13</v>
      </c>
      <c r="G57" s="77">
        <v>1</v>
      </c>
      <c r="H57" s="33">
        <f aca="true" t="shared" si="41" ref="H57:H74">IF(OR(A57="",G57=""),"",RANK(G57,$G$56:$G$74,0)+(COUNT($G$56:$G$74)+1-RANK(G57,$G$56:$G$74,0)-RANK(G57,$G$56:$G$74,1))/2)</f>
        <v>12</v>
      </c>
      <c r="I57" s="33">
        <f aca="true" t="shared" si="42" ref="I57:I74">C57</f>
        <v>1</v>
      </c>
      <c r="J57" s="33">
        <f aca="true" t="shared" si="43" ref="J57:J74">E57</f>
        <v>0</v>
      </c>
      <c r="K57" s="33">
        <f aca="true" t="shared" si="44" ref="K57:K74">G57</f>
        <v>1</v>
      </c>
      <c r="L57" s="33">
        <f aca="true" t="shared" si="45" ref="L57:L74">IF(A57=0,"",SUM(C57,E57,G57))</f>
        <v>2</v>
      </c>
      <c r="M57" s="52">
        <f aca="true" t="shared" si="46" ref="M57:M74">SUM(D57,F57,H57,IF(L57="",200,-L57/10^3),-LARGE(I57:K57,1)/10^6,-LARGE(I57:K57,2)/10^9,-LARGE(I57:K57,3)/10^12)</f>
        <v>36.997998999</v>
      </c>
      <c r="N57" s="33">
        <f aca="true" t="shared" si="47" ref="N57:N74">IF(L57="","",RANK(M57,$M$56:$M$74,1)+(COUNT($M$56:$M$74)+1-RANK(M57,$M$56:$M$74,0)-RANK(M57,$M$56:$M$74,1))/2)</f>
        <v>13</v>
      </c>
      <c r="P57" s="48">
        <f aca="true" t="shared" si="48" ref="P57:P74">IF((A57&lt;&gt;""),ROW(A57))</f>
        <v>57</v>
      </c>
      <c r="Q57" s="48">
        <f aca="true" t="shared" si="49" ref="Q57:Q74">IF(Q$55&gt;=ROW(P2),SMALL(P$56:P$74,ROW(P2))-1,"")</f>
        <v>56</v>
      </c>
      <c r="R57" s="48">
        <f aca="true" ca="1" t="shared" si="50" ref="R57:R74">IF($Q57="","",OFFSET(N$1,Q57,)+(Q57/1000))</f>
        <v>13.056</v>
      </c>
      <c r="S57" s="48">
        <f aca="true" t="shared" si="51" ref="S57:S74">IF(R57="","",RANK(R57,R$56:R$74,1))</f>
        <v>13</v>
      </c>
      <c r="T57" s="48">
        <f aca="true" t="shared" si="52" ref="T57:T74">IF(S57="","",INDEX(Q$56:Q$74,MATCH(ROW(P2),S$56:S$74,0)))</f>
        <v>60</v>
      </c>
      <c r="U57" s="53" t="str">
        <f aca="true" ca="1" t="shared" si="53" ref="U57:V74">IF($T57="","",OFFSET(A$1,$T57,))</f>
        <v>PERRIN Joris</v>
      </c>
      <c r="V57" s="53" t="str">
        <f ca="1" t="shared" si="53"/>
        <v>TRUITE PASSION</v>
      </c>
      <c r="W57" s="77">
        <f ca="1" t="shared" si="37"/>
        <v>16</v>
      </c>
      <c r="X57" s="33">
        <f ca="1" t="shared" si="37"/>
        <v>1</v>
      </c>
      <c r="Y57" s="77">
        <f ca="1" t="shared" si="37"/>
        <v>6</v>
      </c>
      <c r="Z57" s="33">
        <f ca="1" t="shared" si="37"/>
        <v>3</v>
      </c>
      <c r="AA57" s="77">
        <f ca="1" t="shared" si="37"/>
        <v>4</v>
      </c>
      <c r="AB57" s="33">
        <f ca="1" t="shared" si="37"/>
        <v>4</v>
      </c>
      <c r="AC57" s="33">
        <f ca="1" t="shared" si="38"/>
        <v>26</v>
      </c>
      <c r="AD57" s="52">
        <f ca="1" t="shared" si="38"/>
        <v>7.973983993996001</v>
      </c>
      <c r="AE57" s="33">
        <f ca="1" t="shared" si="38"/>
        <v>2</v>
      </c>
    </row>
    <row r="58" spans="1:31" ht="15.75">
      <c r="A58" s="53" t="s">
        <v>12</v>
      </c>
      <c r="B58" s="53" t="s">
        <v>94</v>
      </c>
      <c r="C58" s="77">
        <v>9</v>
      </c>
      <c r="D58" s="33">
        <f t="shared" si="39"/>
        <v>4</v>
      </c>
      <c r="E58" s="77">
        <v>3</v>
      </c>
      <c r="F58" s="33">
        <f t="shared" si="40"/>
        <v>8.5</v>
      </c>
      <c r="G58" s="77">
        <v>1</v>
      </c>
      <c r="H58" s="33">
        <f t="shared" si="41"/>
        <v>12</v>
      </c>
      <c r="I58" s="33">
        <f t="shared" si="42"/>
        <v>9</v>
      </c>
      <c r="J58" s="33">
        <f t="shared" si="43"/>
        <v>3</v>
      </c>
      <c r="K58" s="33">
        <f t="shared" si="44"/>
        <v>1</v>
      </c>
      <c r="L58" s="33">
        <f t="shared" si="45"/>
        <v>13</v>
      </c>
      <c r="M58" s="52">
        <f t="shared" si="46"/>
        <v>24.486990996999</v>
      </c>
      <c r="N58" s="33">
        <f t="shared" si="47"/>
        <v>8</v>
      </c>
      <c r="P58" s="48">
        <f t="shared" si="48"/>
        <v>58</v>
      </c>
      <c r="Q58" s="48">
        <f t="shared" si="49"/>
        <v>57</v>
      </c>
      <c r="R58" s="48">
        <f ca="1" t="shared" si="50"/>
        <v>8.057</v>
      </c>
      <c r="S58" s="48">
        <f t="shared" si="51"/>
        <v>8</v>
      </c>
      <c r="T58" s="48">
        <f t="shared" si="52"/>
        <v>67</v>
      </c>
      <c r="U58" s="53" t="str">
        <f ca="1" t="shared" si="53"/>
        <v>SIMONETTI Patrick</v>
      </c>
      <c r="V58" s="53" t="str">
        <f ca="1" t="shared" si="53"/>
        <v>SALMO TOC</v>
      </c>
      <c r="W58" s="77">
        <f ca="1" t="shared" si="37"/>
        <v>8</v>
      </c>
      <c r="X58" s="33">
        <f ca="1" t="shared" si="37"/>
        <v>5</v>
      </c>
      <c r="Y58" s="77">
        <f ca="1" t="shared" si="37"/>
        <v>6</v>
      </c>
      <c r="Z58" s="33">
        <f ca="1" t="shared" si="37"/>
        <v>3</v>
      </c>
      <c r="AA58" s="77">
        <f ca="1" t="shared" si="37"/>
        <v>8</v>
      </c>
      <c r="AB58" s="33">
        <f ca="1" t="shared" si="37"/>
        <v>1</v>
      </c>
      <c r="AC58" s="33">
        <f ca="1" t="shared" si="38"/>
        <v>22</v>
      </c>
      <c r="AD58" s="52">
        <f ca="1" t="shared" si="38"/>
        <v>8.977991991994</v>
      </c>
      <c r="AE58" s="33">
        <f ca="1" t="shared" si="38"/>
        <v>3</v>
      </c>
    </row>
    <row r="59" spans="1:31" ht="15.75">
      <c r="A59" s="54" t="s">
        <v>116</v>
      </c>
      <c r="B59" s="53" t="s">
        <v>96</v>
      </c>
      <c r="C59" s="77">
        <v>14</v>
      </c>
      <c r="D59" s="33">
        <f t="shared" si="39"/>
        <v>3</v>
      </c>
      <c r="E59" s="77">
        <v>3</v>
      </c>
      <c r="F59" s="33">
        <f t="shared" si="40"/>
        <v>8.5</v>
      </c>
      <c r="G59" s="77">
        <v>2</v>
      </c>
      <c r="H59" s="33">
        <f t="shared" si="41"/>
        <v>9</v>
      </c>
      <c r="I59" s="33">
        <f t="shared" si="42"/>
        <v>14</v>
      </c>
      <c r="J59" s="33">
        <f t="shared" si="43"/>
        <v>3</v>
      </c>
      <c r="K59" s="33">
        <f t="shared" si="44"/>
        <v>2</v>
      </c>
      <c r="L59" s="33">
        <f t="shared" si="45"/>
        <v>19</v>
      </c>
      <c r="M59" s="52">
        <f t="shared" si="46"/>
        <v>20.480985996998</v>
      </c>
      <c r="N59" s="33">
        <f t="shared" si="47"/>
        <v>6</v>
      </c>
      <c r="P59" s="48">
        <f t="shared" si="48"/>
        <v>59</v>
      </c>
      <c r="Q59" s="48">
        <f t="shared" si="49"/>
        <v>58</v>
      </c>
      <c r="R59" s="48">
        <f ca="1" t="shared" si="50"/>
        <v>6.058</v>
      </c>
      <c r="S59" s="48">
        <f t="shared" si="51"/>
        <v>6</v>
      </c>
      <c r="T59" s="48">
        <f t="shared" si="52"/>
        <v>62</v>
      </c>
      <c r="U59" s="53" t="str">
        <f ca="1" t="shared" si="53"/>
        <v>LUMBRERAS Norbert</v>
      </c>
      <c r="V59" s="53" t="str">
        <f ca="1" t="shared" si="53"/>
        <v>NO KILL 09</v>
      </c>
      <c r="W59" s="77">
        <f ca="1" t="shared" si="37"/>
        <v>7</v>
      </c>
      <c r="X59" s="33">
        <f ca="1" t="shared" si="37"/>
        <v>6</v>
      </c>
      <c r="Y59" s="77">
        <f ca="1" t="shared" si="37"/>
        <v>5</v>
      </c>
      <c r="Z59" s="33">
        <f ca="1" t="shared" si="37"/>
        <v>6</v>
      </c>
      <c r="AA59" s="77">
        <f ca="1" t="shared" si="37"/>
        <v>4</v>
      </c>
      <c r="AB59" s="33">
        <f ca="1" t="shared" si="37"/>
        <v>4</v>
      </c>
      <c r="AC59" s="33">
        <f ca="1" t="shared" si="38"/>
        <v>16</v>
      </c>
      <c r="AD59" s="52">
        <f ca="1" t="shared" si="38"/>
        <v>15.983992994996</v>
      </c>
      <c r="AE59" s="33">
        <f ca="1" t="shared" si="38"/>
        <v>4</v>
      </c>
    </row>
    <row r="60" spans="1:31" ht="15.75">
      <c r="A60" s="53" t="s">
        <v>97</v>
      </c>
      <c r="B60" s="53" t="s">
        <v>47</v>
      </c>
      <c r="C60" s="77">
        <v>0</v>
      </c>
      <c r="D60" s="33">
        <f t="shared" si="39"/>
        <v>13</v>
      </c>
      <c r="E60" s="77">
        <v>5</v>
      </c>
      <c r="F60" s="33">
        <f t="shared" si="40"/>
        <v>6</v>
      </c>
      <c r="G60" s="77">
        <v>2</v>
      </c>
      <c r="H60" s="33">
        <f t="shared" si="41"/>
        <v>9</v>
      </c>
      <c r="I60" s="33">
        <f t="shared" si="42"/>
        <v>0</v>
      </c>
      <c r="J60" s="33">
        <f t="shared" si="43"/>
        <v>5</v>
      </c>
      <c r="K60" s="33">
        <f t="shared" si="44"/>
        <v>2</v>
      </c>
      <c r="L60" s="33">
        <f t="shared" si="45"/>
        <v>7</v>
      </c>
      <c r="M60" s="52">
        <f t="shared" si="46"/>
        <v>27.992994997999997</v>
      </c>
      <c r="N60" s="33">
        <f t="shared" si="47"/>
        <v>10</v>
      </c>
      <c r="P60" s="48">
        <f t="shared" si="48"/>
        <v>60</v>
      </c>
      <c r="Q60" s="48">
        <f t="shared" si="49"/>
        <v>59</v>
      </c>
      <c r="R60" s="48">
        <f ca="1" t="shared" si="50"/>
        <v>10.059</v>
      </c>
      <c r="S60" s="48">
        <f t="shared" si="51"/>
        <v>10</v>
      </c>
      <c r="T60" s="48">
        <f t="shared" si="52"/>
        <v>64</v>
      </c>
      <c r="U60" s="53" t="str">
        <f ca="1" t="shared" si="53"/>
        <v>SARGEANE Reda</v>
      </c>
      <c r="V60" s="53" t="str">
        <f ca="1" t="shared" si="53"/>
        <v>NO KILL 09</v>
      </c>
      <c r="W60" s="77">
        <f ca="1" t="shared" si="37"/>
        <v>6</v>
      </c>
      <c r="X60" s="33">
        <f ca="1" t="shared" si="37"/>
        <v>7</v>
      </c>
      <c r="Y60" s="77">
        <f ca="1" t="shared" si="37"/>
        <v>6</v>
      </c>
      <c r="Z60" s="33">
        <f ca="1" t="shared" si="37"/>
        <v>3</v>
      </c>
      <c r="AA60" s="77">
        <f ca="1" t="shared" si="37"/>
        <v>3</v>
      </c>
      <c r="AB60" s="33">
        <f ca="1" t="shared" si="37"/>
        <v>6.5</v>
      </c>
      <c r="AC60" s="33">
        <f ca="1" t="shared" si="38"/>
        <v>15</v>
      </c>
      <c r="AD60" s="52">
        <f ca="1" t="shared" si="38"/>
        <v>16.484993993997</v>
      </c>
      <c r="AE60" s="33">
        <f ca="1" t="shared" si="38"/>
        <v>5</v>
      </c>
    </row>
    <row r="61" spans="1:31" ht="15.75">
      <c r="A61" s="54" t="s">
        <v>95</v>
      </c>
      <c r="B61" s="53" t="s">
        <v>96</v>
      </c>
      <c r="C61" s="77">
        <v>16</v>
      </c>
      <c r="D61" s="33">
        <f t="shared" si="39"/>
        <v>1</v>
      </c>
      <c r="E61" s="77">
        <v>6</v>
      </c>
      <c r="F61" s="33">
        <f t="shared" si="40"/>
        <v>3</v>
      </c>
      <c r="G61" s="77">
        <v>4</v>
      </c>
      <c r="H61" s="33">
        <f t="shared" si="41"/>
        <v>4</v>
      </c>
      <c r="I61" s="33">
        <f t="shared" si="42"/>
        <v>16</v>
      </c>
      <c r="J61" s="33">
        <f t="shared" si="43"/>
        <v>6</v>
      </c>
      <c r="K61" s="33">
        <f t="shared" si="44"/>
        <v>4</v>
      </c>
      <c r="L61" s="33">
        <f t="shared" si="45"/>
        <v>26</v>
      </c>
      <c r="M61" s="52">
        <f t="shared" si="46"/>
        <v>7.973983993996001</v>
      </c>
      <c r="N61" s="33">
        <f t="shared" si="47"/>
        <v>2</v>
      </c>
      <c r="P61" s="48">
        <f t="shared" si="48"/>
        <v>61</v>
      </c>
      <c r="Q61" s="48">
        <f t="shared" si="49"/>
        <v>60</v>
      </c>
      <c r="R61" s="48">
        <f ca="1" t="shared" si="50"/>
        <v>2.06</v>
      </c>
      <c r="S61" s="48">
        <f t="shared" si="51"/>
        <v>2</v>
      </c>
      <c r="T61" s="48">
        <f t="shared" si="52"/>
        <v>58</v>
      </c>
      <c r="U61" s="54" t="str">
        <f ca="1" t="shared" si="53"/>
        <v>GUNTHER Patrice</v>
      </c>
      <c r="V61" s="53" t="str">
        <f ca="1" t="shared" si="53"/>
        <v>TRUITE PASSION</v>
      </c>
      <c r="W61" s="77">
        <f ca="1" t="shared" si="37"/>
        <v>14</v>
      </c>
      <c r="X61" s="33">
        <f ca="1" t="shared" si="37"/>
        <v>3</v>
      </c>
      <c r="Y61" s="77">
        <f ca="1" t="shared" si="37"/>
        <v>3</v>
      </c>
      <c r="Z61" s="33">
        <f ca="1" t="shared" si="37"/>
        <v>8.5</v>
      </c>
      <c r="AA61" s="77">
        <f ca="1" t="shared" si="37"/>
        <v>2</v>
      </c>
      <c r="AB61" s="33">
        <f ca="1" t="shared" si="37"/>
        <v>9</v>
      </c>
      <c r="AC61" s="33">
        <f ca="1" t="shared" si="38"/>
        <v>19</v>
      </c>
      <c r="AD61" s="52">
        <f ca="1" t="shared" si="38"/>
        <v>20.480985996998</v>
      </c>
      <c r="AE61" s="33">
        <f ca="1" t="shared" si="38"/>
        <v>6</v>
      </c>
    </row>
    <row r="62" spans="1:31" ht="15" customHeight="1">
      <c r="A62" s="54" t="s">
        <v>38</v>
      </c>
      <c r="B62" s="53" t="s">
        <v>47</v>
      </c>
      <c r="C62" s="77">
        <v>3</v>
      </c>
      <c r="D62" s="33">
        <f t="shared" si="39"/>
        <v>11</v>
      </c>
      <c r="E62" s="77">
        <v>1</v>
      </c>
      <c r="F62" s="33">
        <f t="shared" si="40"/>
        <v>11.5</v>
      </c>
      <c r="G62" s="77">
        <v>3</v>
      </c>
      <c r="H62" s="33">
        <f t="shared" si="41"/>
        <v>6.5</v>
      </c>
      <c r="I62" s="33">
        <f t="shared" si="42"/>
        <v>3</v>
      </c>
      <c r="J62" s="33">
        <f t="shared" si="43"/>
        <v>1</v>
      </c>
      <c r="K62" s="33">
        <f t="shared" si="44"/>
        <v>3</v>
      </c>
      <c r="L62" s="33">
        <f t="shared" si="45"/>
        <v>7</v>
      </c>
      <c r="M62" s="52">
        <f t="shared" si="46"/>
        <v>28.992996996999</v>
      </c>
      <c r="N62" s="33">
        <f t="shared" si="47"/>
        <v>11</v>
      </c>
      <c r="P62" s="48">
        <f t="shared" si="48"/>
        <v>62</v>
      </c>
      <c r="Q62" s="48">
        <f t="shared" si="49"/>
        <v>61</v>
      </c>
      <c r="R62" s="48">
        <f ca="1" t="shared" si="50"/>
        <v>11.061</v>
      </c>
      <c r="S62" s="48">
        <f t="shared" si="51"/>
        <v>11</v>
      </c>
      <c r="T62" s="48">
        <f t="shared" si="52"/>
        <v>66</v>
      </c>
      <c r="U62" s="53" t="str">
        <f ca="1" t="shared" si="53"/>
        <v>ROCHES Cédric</v>
      </c>
      <c r="V62" s="53" t="str">
        <f ca="1" t="shared" si="53"/>
        <v>PSM ARTICO</v>
      </c>
      <c r="W62" s="77">
        <f ca="1" t="shared" si="37"/>
        <v>5</v>
      </c>
      <c r="X62" s="33">
        <f ca="1" t="shared" si="37"/>
        <v>8</v>
      </c>
      <c r="Y62" s="77">
        <f ca="1" t="shared" si="37"/>
        <v>2</v>
      </c>
      <c r="Z62" s="33">
        <f ca="1" t="shared" si="37"/>
        <v>10</v>
      </c>
      <c r="AA62" s="77">
        <f ca="1" t="shared" si="37"/>
        <v>4</v>
      </c>
      <c r="AB62" s="33">
        <f ca="1" t="shared" si="37"/>
        <v>4</v>
      </c>
      <c r="AC62" s="33">
        <f ca="1" t="shared" si="38"/>
        <v>11</v>
      </c>
      <c r="AD62" s="52">
        <f ca="1" t="shared" si="38"/>
        <v>21.988994995998</v>
      </c>
      <c r="AE62" s="33">
        <f ca="1" t="shared" si="38"/>
        <v>7</v>
      </c>
    </row>
    <row r="63" spans="1:31" ht="15.75">
      <c r="A63" s="53" t="s">
        <v>14</v>
      </c>
      <c r="B63" s="53" t="s">
        <v>89</v>
      </c>
      <c r="C63" s="77">
        <v>7</v>
      </c>
      <c r="D63" s="33">
        <f t="shared" si="39"/>
        <v>6</v>
      </c>
      <c r="E63" s="77">
        <v>5</v>
      </c>
      <c r="F63" s="33">
        <f t="shared" si="40"/>
        <v>6</v>
      </c>
      <c r="G63" s="77">
        <v>4</v>
      </c>
      <c r="H63" s="33">
        <f t="shared" si="41"/>
        <v>4</v>
      </c>
      <c r="I63" s="33">
        <f t="shared" si="42"/>
        <v>7</v>
      </c>
      <c r="J63" s="33">
        <f t="shared" si="43"/>
        <v>5</v>
      </c>
      <c r="K63" s="33">
        <f t="shared" si="44"/>
        <v>4</v>
      </c>
      <c r="L63" s="33">
        <f t="shared" si="45"/>
        <v>16</v>
      </c>
      <c r="M63" s="52">
        <f t="shared" si="46"/>
        <v>15.983992994996</v>
      </c>
      <c r="N63" s="33">
        <f t="shared" si="47"/>
        <v>4</v>
      </c>
      <c r="P63" s="48">
        <f t="shared" si="48"/>
        <v>63</v>
      </c>
      <c r="Q63" s="48">
        <f t="shared" si="49"/>
        <v>62</v>
      </c>
      <c r="R63" s="48">
        <f ca="1" t="shared" si="50"/>
        <v>4.062</v>
      </c>
      <c r="S63" s="48">
        <f t="shared" si="51"/>
        <v>4</v>
      </c>
      <c r="T63" s="48">
        <f t="shared" si="52"/>
        <v>57</v>
      </c>
      <c r="U63" s="53" t="str">
        <f ca="1" t="shared" si="53"/>
        <v>REBONATO Gérard</v>
      </c>
      <c r="V63" s="53" t="str">
        <f ca="1" t="shared" si="53"/>
        <v>SALMO GARONNE</v>
      </c>
      <c r="W63" s="77">
        <f ca="1" t="shared" si="37"/>
        <v>9</v>
      </c>
      <c r="X63" s="33">
        <f ca="1" t="shared" si="37"/>
        <v>4</v>
      </c>
      <c r="Y63" s="77">
        <f ca="1" t="shared" si="37"/>
        <v>3</v>
      </c>
      <c r="Z63" s="33">
        <f ca="1" t="shared" si="37"/>
        <v>8.5</v>
      </c>
      <c r="AA63" s="77">
        <f ca="1" t="shared" si="37"/>
        <v>1</v>
      </c>
      <c r="AB63" s="33">
        <f ca="1" t="shared" si="37"/>
        <v>12</v>
      </c>
      <c r="AC63" s="33">
        <f ca="1" t="shared" si="38"/>
        <v>13</v>
      </c>
      <c r="AD63" s="52">
        <f ca="1" t="shared" si="38"/>
        <v>24.486990996999</v>
      </c>
      <c r="AE63" s="33">
        <f ca="1" t="shared" si="38"/>
        <v>8</v>
      </c>
    </row>
    <row r="64" spans="1:31" ht="15.75">
      <c r="A64" s="53" t="s">
        <v>117</v>
      </c>
      <c r="B64" s="53" t="s">
        <v>102</v>
      </c>
      <c r="C64" s="77">
        <v>4</v>
      </c>
      <c r="D64" s="33">
        <f t="shared" si="39"/>
        <v>9.5</v>
      </c>
      <c r="E64" s="77">
        <v>1</v>
      </c>
      <c r="F64" s="33">
        <f t="shared" si="40"/>
        <v>11.5</v>
      </c>
      <c r="G64" s="77">
        <v>2</v>
      </c>
      <c r="H64" s="33">
        <f t="shared" si="41"/>
        <v>9</v>
      </c>
      <c r="I64" s="33">
        <f t="shared" si="42"/>
        <v>4</v>
      </c>
      <c r="J64" s="33">
        <f t="shared" si="43"/>
        <v>1</v>
      </c>
      <c r="K64" s="33">
        <f t="shared" si="44"/>
        <v>2</v>
      </c>
      <c r="L64" s="33">
        <f t="shared" si="45"/>
        <v>7</v>
      </c>
      <c r="M64" s="52">
        <f t="shared" si="46"/>
        <v>29.992995997999</v>
      </c>
      <c r="N64" s="33">
        <f t="shared" si="47"/>
        <v>12</v>
      </c>
      <c r="P64" s="48">
        <f t="shared" si="48"/>
        <v>64</v>
      </c>
      <c r="Q64" s="48">
        <f t="shared" si="49"/>
        <v>63</v>
      </c>
      <c r="R64" s="48">
        <f ca="1" t="shared" si="50"/>
        <v>12.063</v>
      </c>
      <c r="S64" s="48">
        <f t="shared" si="51"/>
        <v>12</v>
      </c>
      <c r="T64" s="48">
        <f t="shared" si="52"/>
        <v>55</v>
      </c>
      <c r="U64" s="54" t="str">
        <f ca="1" t="shared" si="53"/>
        <v>NGUYEN Mickaël</v>
      </c>
      <c r="V64" s="53" t="str">
        <f ca="1" t="shared" si="53"/>
        <v>TRUITE TOC</v>
      </c>
      <c r="W64" s="77">
        <f ca="1" t="shared" si="37"/>
        <v>4</v>
      </c>
      <c r="X64" s="33">
        <f ca="1" t="shared" si="37"/>
        <v>9.5</v>
      </c>
      <c r="Y64" s="77">
        <f ca="1" t="shared" si="37"/>
        <v>5</v>
      </c>
      <c r="Z64" s="33">
        <f ca="1" t="shared" si="37"/>
        <v>6</v>
      </c>
      <c r="AA64" s="77">
        <f ca="1" t="shared" si="37"/>
        <v>1</v>
      </c>
      <c r="AB64" s="33">
        <f ca="1" t="shared" si="37"/>
        <v>12</v>
      </c>
      <c r="AC64" s="33">
        <f ca="1" t="shared" si="38"/>
        <v>10</v>
      </c>
      <c r="AD64" s="52">
        <f ca="1" t="shared" si="38"/>
        <v>27.489994995998998</v>
      </c>
      <c r="AE64" s="33">
        <f ca="1" t="shared" si="38"/>
        <v>9</v>
      </c>
    </row>
    <row r="65" spans="1:31" ht="15.75">
      <c r="A65" s="53" t="s">
        <v>10</v>
      </c>
      <c r="B65" s="53" t="s">
        <v>89</v>
      </c>
      <c r="C65" s="77">
        <v>6</v>
      </c>
      <c r="D65" s="33">
        <f t="shared" si="39"/>
        <v>7</v>
      </c>
      <c r="E65" s="77">
        <v>6</v>
      </c>
      <c r="F65" s="33">
        <f t="shared" si="40"/>
        <v>3</v>
      </c>
      <c r="G65" s="77">
        <v>3</v>
      </c>
      <c r="H65" s="33">
        <f t="shared" si="41"/>
        <v>6.5</v>
      </c>
      <c r="I65" s="33">
        <f t="shared" si="42"/>
        <v>6</v>
      </c>
      <c r="J65" s="33">
        <f t="shared" si="43"/>
        <v>6</v>
      </c>
      <c r="K65" s="33">
        <f t="shared" si="44"/>
        <v>3</v>
      </c>
      <c r="L65" s="33">
        <f t="shared" si="45"/>
        <v>15</v>
      </c>
      <c r="M65" s="52">
        <f t="shared" si="46"/>
        <v>16.484993993997</v>
      </c>
      <c r="N65" s="33">
        <f t="shared" si="47"/>
        <v>5</v>
      </c>
      <c r="P65" s="48">
        <f t="shared" si="48"/>
        <v>65</v>
      </c>
      <c r="Q65" s="48">
        <f t="shared" si="49"/>
        <v>64</v>
      </c>
      <c r="R65" s="48">
        <f ca="1" t="shared" si="50"/>
        <v>5.064</v>
      </c>
      <c r="S65" s="48">
        <f t="shared" si="51"/>
        <v>5</v>
      </c>
      <c r="T65" s="48">
        <f t="shared" si="52"/>
        <v>59</v>
      </c>
      <c r="U65" s="53" t="str">
        <f ca="1" t="shared" si="53"/>
        <v>LEYGNIER Sylvain</v>
      </c>
      <c r="V65" s="53" t="str">
        <f ca="1" t="shared" si="53"/>
        <v>APG38</v>
      </c>
      <c r="W65" s="77">
        <f ca="1" t="shared" si="37"/>
        <v>0</v>
      </c>
      <c r="X65" s="33">
        <f ca="1" t="shared" si="37"/>
        <v>13</v>
      </c>
      <c r="Y65" s="77">
        <f ca="1" t="shared" si="37"/>
        <v>5</v>
      </c>
      <c r="Z65" s="33">
        <f ca="1" t="shared" si="37"/>
        <v>6</v>
      </c>
      <c r="AA65" s="77">
        <f ca="1" t="shared" si="37"/>
        <v>2</v>
      </c>
      <c r="AB65" s="33">
        <f ca="1" t="shared" si="37"/>
        <v>9</v>
      </c>
      <c r="AC65" s="33">
        <f ca="1" t="shared" si="38"/>
        <v>7</v>
      </c>
      <c r="AD65" s="52">
        <f ca="1" t="shared" si="38"/>
        <v>27.992994997999997</v>
      </c>
      <c r="AE65" s="33">
        <f ca="1" t="shared" si="38"/>
        <v>10</v>
      </c>
    </row>
    <row r="66" spans="1:31" ht="15" customHeight="1">
      <c r="A66" s="53" t="s">
        <v>118</v>
      </c>
      <c r="B66" s="53" t="s">
        <v>100</v>
      </c>
      <c r="C66" s="77">
        <v>15</v>
      </c>
      <c r="D66" s="33">
        <f t="shared" si="39"/>
        <v>2</v>
      </c>
      <c r="E66" s="77">
        <v>8</v>
      </c>
      <c r="F66" s="33">
        <f t="shared" si="40"/>
        <v>1</v>
      </c>
      <c r="G66" s="77">
        <v>6</v>
      </c>
      <c r="H66" s="33">
        <f t="shared" si="41"/>
        <v>2</v>
      </c>
      <c r="I66" s="33">
        <f t="shared" si="42"/>
        <v>15</v>
      </c>
      <c r="J66" s="33">
        <f t="shared" si="43"/>
        <v>8</v>
      </c>
      <c r="K66" s="33">
        <f t="shared" si="44"/>
        <v>6</v>
      </c>
      <c r="L66" s="33">
        <f t="shared" si="45"/>
        <v>29</v>
      </c>
      <c r="M66" s="52">
        <f t="shared" si="46"/>
        <v>4.970984991994</v>
      </c>
      <c r="N66" s="33">
        <f t="shared" si="47"/>
        <v>1</v>
      </c>
      <c r="P66" s="48">
        <f t="shared" si="48"/>
        <v>66</v>
      </c>
      <c r="Q66" s="48">
        <f t="shared" si="49"/>
        <v>65</v>
      </c>
      <c r="R66" s="48">
        <f ca="1" t="shared" si="50"/>
        <v>1.065</v>
      </c>
      <c r="S66" s="48">
        <f t="shared" si="51"/>
        <v>1</v>
      </c>
      <c r="T66" s="48">
        <f t="shared" si="52"/>
        <v>61</v>
      </c>
      <c r="U66" s="54" t="str">
        <f ca="1" t="shared" si="53"/>
        <v>LAVAGNOLI Dominique</v>
      </c>
      <c r="V66" s="53" t="str">
        <f ca="1" t="shared" si="53"/>
        <v>APG38</v>
      </c>
      <c r="W66" s="77">
        <f ca="1" t="shared" si="37"/>
        <v>3</v>
      </c>
      <c r="X66" s="33">
        <f ca="1" t="shared" si="37"/>
        <v>11</v>
      </c>
      <c r="Y66" s="77">
        <f ca="1" t="shared" si="37"/>
        <v>1</v>
      </c>
      <c r="Z66" s="33">
        <f ca="1" t="shared" si="37"/>
        <v>11.5</v>
      </c>
      <c r="AA66" s="77">
        <f ca="1" t="shared" si="37"/>
        <v>3</v>
      </c>
      <c r="AB66" s="33">
        <f ca="1" t="shared" si="37"/>
        <v>6.5</v>
      </c>
      <c r="AC66" s="33">
        <f ca="1" t="shared" si="38"/>
        <v>7</v>
      </c>
      <c r="AD66" s="52">
        <f ca="1" t="shared" si="38"/>
        <v>28.992996996999</v>
      </c>
      <c r="AE66" s="33">
        <f ca="1" t="shared" si="38"/>
        <v>11</v>
      </c>
    </row>
    <row r="67" spans="1:31" ht="15.75">
      <c r="A67" s="53" t="s">
        <v>119</v>
      </c>
      <c r="B67" s="53" t="s">
        <v>101</v>
      </c>
      <c r="C67" s="77">
        <v>5</v>
      </c>
      <c r="D67" s="33">
        <f t="shared" si="39"/>
        <v>8</v>
      </c>
      <c r="E67" s="77">
        <v>2</v>
      </c>
      <c r="F67" s="33">
        <f t="shared" si="40"/>
        <v>10</v>
      </c>
      <c r="G67" s="77">
        <v>4</v>
      </c>
      <c r="H67" s="33">
        <f t="shared" si="41"/>
        <v>4</v>
      </c>
      <c r="I67" s="33">
        <f t="shared" si="42"/>
        <v>5</v>
      </c>
      <c r="J67" s="33">
        <f t="shared" si="43"/>
        <v>2</v>
      </c>
      <c r="K67" s="33">
        <f t="shared" si="44"/>
        <v>4</v>
      </c>
      <c r="L67" s="33">
        <f t="shared" si="45"/>
        <v>11</v>
      </c>
      <c r="M67" s="52">
        <f t="shared" si="46"/>
        <v>21.988994995998</v>
      </c>
      <c r="N67" s="33">
        <f t="shared" si="47"/>
        <v>7</v>
      </c>
      <c r="P67" s="48">
        <f t="shared" si="48"/>
        <v>67</v>
      </c>
      <c r="Q67" s="48">
        <f t="shared" si="49"/>
        <v>66</v>
      </c>
      <c r="R67" s="48">
        <f ca="1" t="shared" si="50"/>
        <v>7.066</v>
      </c>
      <c r="S67" s="48">
        <f t="shared" si="51"/>
        <v>7</v>
      </c>
      <c r="T67" s="48">
        <f t="shared" si="52"/>
        <v>63</v>
      </c>
      <c r="U67" s="45" t="str">
        <f ca="1" t="shared" si="53"/>
        <v>SETSOUA Philippe</v>
      </c>
      <c r="V67" s="53" t="str">
        <f ca="1" t="shared" si="53"/>
        <v>TRUITE TOC</v>
      </c>
      <c r="W67" s="77">
        <f ca="1" t="shared" si="37"/>
        <v>4</v>
      </c>
      <c r="X67" s="33">
        <f ca="1" t="shared" si="37"/>
        <v>9.5</v>
      </c>
      <c r="Y67" s="77">
        <f ca="1" t="shared" si="37"/>
        <v>1</v>
      </c>
      <c r="Z67" s="33">
        <f ca="1" t="shared" si="37"/>
        <v>11.5</v>
      </c>
      <c r="AA67" s="77">
        <f ca="1" t="shared" si="37"/>
        <v>2</v>
      </c>
      <c r="AB67" s="33">
        <f ca="1" t="shared" si="37"/>
        <v>9</v>
      </c>
      <c r="AC67" s="33">
        <f ca="1" t="shared" si="38"/>
        <v>7</v>
      </c>
      <c r="AD67" s="52">
        <f ca="1" t="shared" si="38"/>
        <v>29.992995997999</v>
      </c>
      <c r="AE67" s="33">
        <f ca="1" t="shared" si="38"/>
        <v>12</v>
      </c>
    </row>
    <row r="68" spans="1:31" ht="15.75">
      <c r="A68" s="53" t="s">
        <v>1</v>
      </c>
      <c r="B68" s="53" t="s">
        <v>91</v>
      </c>
      <c r="C68" s="77">
        <v>8</v>
      </c>
      <c r="D68" s="33">
        <f t="shared" si="39"/>
        <v>5</v>
      </c>
      <c r="E68" s="77">
        <v>6</v>
      </c>
      <c r="F68" s="33">
        <f t="shared" si="40"/>
        <v>3</v>
      </c>
      <c r="G68" s="77">
        <v>8</v>
      </c>
      <c r="H68" s="33">
        <f t="shared" si="41"/>
        <v>1</v>
      </c>
      <c r="I68" s="33">
        <f t="shared" si="42"/>
        <v>8</v>
      </c>
      <c r="J68" s="33">
        <f t="shared" si="43"/>
        <v>6</v>
      </c>
      <c r="K68" s="33">
        <f t="shared" si="44"/>
        <v>8</v>
      </c>
      <c r="L68" s="33">
        <f t="shared" si="45"/>
        <v>22</v>
      </c>
      <c r="M68" s="52">
        <f t="shared" si="46"/>
        <v>8.977991991994</v>
      </c>
      <c r="N68" s="33">
        <f t="shared" si="47"/>
        <v>3</v>
      </c>
      <c r="P68" s="48">
        <f t="shared" si="48"/>
        <v>68</v>
      </c>
      <c r="Q68" s="48">
        <f t="shared" si="49"/>
        <v>67</v>
      </c>
      <c r="R68" s="48">
        <f ca="1" t="shared" si="50"/>
        <v>3.067</v>
      </c>
      <c r="S68" s="48">
        <f t="shared" si="51"/>
        <v>3</v>
      </c>
      <c r="T68" s="48">
        <f t="shared" si="52"/>
        <v>56</v>
      </c>
      <c r="U68" s="53" t="str">
        <f ca="1" t="shared" si="53"/>
        <v>Mathieu MARRAST</v>
      </c>
      <c r="V68" s="53" t="str">
        <f ca="1" t="shared" si="53"/>
        <v>TRUITE TOC</v>
      </c>
      <c r="W68" s="77">
        <f ca="1" t="shared" si="37"/>
        <v>1</v>
      </c>
      <c r="X68" s="33">
        <f ca="1" t="shared" si="37"/>
        <v>12</v>
      </c>
      <c r="Y68" s="77">
        <f ca="1" t="shared" si="37"/>
        <v>0</v>
      </c>
      <c r="Z68" s="33">
        <f ca="1" t="shared" si="37"/>
        <v>13</v>
      </c>
      <c r="AA68" s="77">
        <f ca="1" t="shared" si="37"/>
        <v>1</v>
      </c>
      <c r="AB68" s="33">
        <f ca="1" t="shared" si="37"/>
        <v>12</v>
      </c>
      <c r="AC68" s="33">
        <f ca="1" t="shared" si="38"/>
        <v>2</v>
      </c>
      <c r="AD68" s="52">
        <f ca="1" t="shared" si="38"/>
        <v>36.997998999</v>
      </c>
      <c r="AE68" s="33">
        <f ca="1" t="shared" si="38"/>
        <v>13</v>
      </c>
    </row>
    <row r="69" spans="1:31" ht="15.75">
      <c r="A69" s="33"/>
      <c r="B69" s="33"/>
      <c r="C69" s="33"/>
      <c r="D69" s="33">
        <f t="shared" si="39"/>
      </c>
      <c r="E69" s="33"/>
      <c r="F69" s="33">
        <f t="shared" si="40"/>
      </c>
      <c r="G69" s="33"/>
      <c r="H69" s="33">
        <f t="shared" si="41"/>
      </c>
      <c r="I69" s="33">
        <f t="shared" si="42"/>
        <v>0</v>
      </c>
      <c r="J69" s="33">
        <f t="shared" si="43"/>
        <v>0</v>
      </c>
      <c r="K69" s="33">
        <f t="shared" si="44"/>
        <v>0</v>
      </c>
      <c r="L69" s="33">
        <f t="shared" si="45"/>
      </c>
      <c r="M69" s="52">
        <f t="shared" si="46"/>
        <v>200</v>
      </c>
      <c r="N69" s="33">
        <f t="shared" si="47"/>
      </c>
      <c r="P69" s="48" t="b">
        <f t="shared" si="48"/>
        <v>0</v>
      </c>
      <c r="Q69" s="48">
        <f t="shared" si="49"/>
      </c>
      <c r="R69" s="48">
        <f ca="1" t="shared" si="50"/>
      </c>
      <c r="S69" s="48">
        <f t="shared" si="51"/>
      </c>
      <c r="T69" s="48">
        <f t="shared" si="52"/>
      </c>
      <c r="U69" s="53">
        <f ca="1" t="shared" si="53"/>
      </c>
      <c r="V69" s="53">
        <f ca="1" t="shared" si="53"/>
      </c>
      <c r="W69" s="77">
        <f ca="1" t="shared" si="37"/>
      </c>
      <c r="X69" s="33">
        <f ca="1" t="shared" si="37"/>
      </c>
      <c r="Y69" s="77">
        <f ca="1" t="shared" si="37"/>
      </c>
      <c r="Z69" s="33">
        <f ca="1" t="shared" si="37"/>
      </c>
      <c r="AA69" s="77">
        <f ca="1" t="shared" si="37"/>
      </c>
      <c r="AB69" s="33">
        <f ca="1" t="shared" si="37"/>
      </c>
      <c r="AC69" s="33">
        <f ca="1" t="shared" si="38"/>
      </c>
      <c r="AD69" s="52">
        <f ca="1" t="shared" si="38"/>
      </c>
      <c r="AE69" s="33">
        <f ca="1" t="shared" si="38"/>
      </c>
    </row>
    <row r="70" spans="1:31" ht="15.75">
      <c r="A70" s="33"/>
      <c r="B70" s="33"/>
      <c r="C70" s="33"/>
      <c r="D70" s="33">
        <f t="shared" si="39"/>
      </c>
      <c r="E70" s="33"/>
      <c r="F70" s="33">
        <f t="shared" si="40"/>
      </c>
      <c r="G70" s="33"/>
      <c r="H70" s="33">
        <f t="shared" si="41"/>
      </c>
      <c r="I70" s="33">
        <f t="shared" si="42"/>
        <v>0</v>
      </c>
      <c r="J70" s="33">
        <f t="shared" si="43"/>
        <v>0</v>
      </c>
      <c r="K70" s="33">
        <f t="shared" si="44"/>
        <v>0</v>
      </c>
      <c r="L70" s="33">
        <f t="shared" si="45"/>
      </c>
      <c r="M70" s="52">
        <f t="shared" si="46"/>
        <v>200</v>
      </c>
      <c r="N70" s="33">
        <f t="shared" si="47"/>
      </c>
      <c r="P70" s="48" t="b">
        <f t="shared" si="48"/>
        <v>0</v>
      </c>
      <c r="Q70" s="48">
        <f t="shared" si="49"/>
      </c>
      <c r="R70" s="48">
        <f ca="1" t="shared" si="50"/>
      </c>
      <c r="S70" s="48">
        <f t="shared" si="51"/>
      </c>
      <c r="T70" s="48">
        <f t="shared" si="52"/>
      </c>
      <c r="U70" s="53">
        <f ca="1" t="shared" si="53"/>
      </c>
      <c r="V70" s="53">
        <f ca="1" t="shared" si="53"/>
      </c>
      <c r="W70" s="33">
        <f ca="1" t="shared" si="37"/>
      </c>
      <c r="X70" s="33">
        <f ca="1" t="shared" si="37"/>
      </c>
      <c r="Y70" s="33">
        <f ca="1" t="shared" si="37"/>
      </c>
      <c r="Z70" s="33">
        <f ca="1" t="shared" si="37"/>
      </c>
      <c r="AA70" s="33">
        <f ca="1" t="shared" si="37"/>
      </c>
      <c r="AB70" s="33">
        <f ca="1" t="shared" si="37"/>
      </c>
      <c r="AC70" s="33">
        <f ca="1" t="shared" si="38"/>
      </c>
      <c r="AD70" s="52">
        <f ca="1" t="shared" si="38"/>
      </c>
      <c r="AE70" s="33">
        <f ca="1" t="shared" si="38"/>
      </c>
    </row>
    <row r="71" spans="1:31" ht="15.75">
      <c r="A71" s="33"/>
      <c r="B71" s="33"/>
      <c r="C71" s="33"/>
      <c r="D71" s="33">
        <f t="shared" si="39"/>
      </c>
      <c r="E71" s="33"/>
      <c r="F71" s="33">
        <f t="shared" si="40"/>
      </c>
      <c r="G71" s="33"/>
      <c r="H71" s="33">
        <f t="shared" si="41"/>
      </c>
      <c r="I71" s="33">
        <f t="shared" si="42"/>
        <v>0</v>
      </c>
      <c r="J71" s="33">
        <f t="shared" si="43"/>
        <v>0</v>
      </c>
      <c r="K71" s="33">
        <f t="shared" si="44"/>
        <v>0</v>
      </c>
      <c r="L71" s="33">
        <f t="shared" si="45"/>
      </c>
      <c r="M71" s="52">
        <f t="shared" si="46"/>
        <v>200</v>
      </c>
      <c r="N71" s="33">
        <f t="shared" si="47"/>
      </c>
      <c r="P71" s="48" t="b">
        <f t="shared" si="48"/>
        <v>0</v>
      </c>
      <c r="Q71" s="48">
        <f t="shared" si="49"/>
      </c>
      <c r="R71" s="48">
        <f ca="1" t="shared" si="50"/>
      </c>
      <c r="S71" s="48">
        <f t="shared" si="51"/>
      </c>
      <c r="T71" s="48">
        <f t="shared" si="52"/>
      </c>
      <c r="U71" s="53">
        <f ca="1" t="shared" si="53"/>
      </c>
      <c r="V71" s="53">
        <f ca="1" t="shared" si="53"/>
      </c>
      <c r="W71" s="33">
        <f ca="1" t="shared" si="37"/>
      </c>
      <c r="X71" s="33">
        <f ca="1" t="shared" si="37"/>
      </c>
      <c r="Y71" s="33">
        <f ca="1" t="shared" si="37"/>
      </c>
      <c r="Z71" s="33">
        <f ca="1" t="shared" si="37"/>
      </c>
      <c r="AA71" s="33">
        <f ca="1" t="shared" si="37"/>
      </c>
      <c r="AB71" s="33">
        <f ca="1" t="shared" si="37"/>
      </c>
      <c r="AC71" s="33">
        <f ca="1" t="shared" si="38"/>
      </c>
      <c r="AD71" s="52">
        <f ca="1" t="shared" si="38"/>
      </c>
      <c r="AE71" s="33">
        <f ca="1" t="shared" si="38"/>
      </c>
    </row>
    <row r="72" spans="1:31" ht="15.75">
      <c r="A72" s="33"/>
      <c r="B72" s="33"/>
      <c r="C72" s="33"/>
      <c r="D72" s="33">
        <f t="shared" si="39"/>
      </c>
      <c r="E72" s="33"/>
      <c r="F72" s="33">
        <f t="shared" si="40"/>
      </c>
      <c r="G72" s="33"/>
      <c r="H72" s="33">
        <f t="shared" si="41"/>
      </c>
      <c r="I72" s="33">
        <f t="shared" si="42"/>
        <v>0</v>
      </c>
      <c r="J72" s="33">
        <f t="shared" si="43"/>
        <v>0</v>
      </c>
      <c r="K72" s="33">
        <f t="shared" si="44"/>
        <v>0</v>
      </c>
      <c r="L72" s="33">
        <f t="shared" si="45"/>
      </c>
      <c r="M72" s="52">
        <f t="shared" si="46"/>
        <v>200</v>
      </c>
      <c r="N72" s="33">
        <f t="shared" si="47"/>
      </c>
      <c r="P72" s="48" t="b">
        <f t="shared" si="48"/>
        <v>0</v>
      </c>
      <c r="Q72" s="48">
        <f t="shared" si="49"/>
      </c>
      <c r="R72" s="48">
        <f ca="1" t="shared" si="50"/>
      </c>
      <c r="S72" s="48">
        <f t="shared" si="51"/>
      </c>
      <c r="T72" s="48">
        <f t="shared" si="52"/>
      </c>
      <c r="U72" s="53">
        <f ca="1" t="shared" si="53"/>
      </c>
      <c r="V72" s="53">
        <f ca="1" t="shared" si="53"/>
      </c>
      <c r="W72" s="33">
        <f ca="1" t="shared" si="37"/>
      </c>
      <c r="X72" s="33">
        <f ca="1" t="shared" si="37"/>
      </c>
      <c r="Y72" s="33">
        <f ca="1" t="shared" si="37"/>
      </c>
      <c r="Z72" s="33">
        <f ca="1" t="shared" si="37"/>
      </c>
      <c r="AA72" s="33">
        <f ca="1" t="shared" si="37"/>
      </c>
      <c r="AB72" s="33">
        <f ca="1" t="shared" si="37"/>
      </c>
      <c r="AC72" s="33">
        <f ca="1" t="shared" si="38"/>
      </c>
      <c r="AD72" s="52">
        <f ca="1" t="shared" si="38"/>
      </c>
      <c r="AE72" s="33">
        <f ca="1" t="shared" si="38"/>
      </c>
    </row>
    <row r="73" spans="1:31" ht="15.75">
      <c r="A73" s="33"/>
      <c r="B73" s="33"/>
      <c r="C73" s="33"/>
      <c r="D73" s="33">
        <f t="shared" si="39"/>
      </c>
      <c r="E73" s="33"/>
      <c r="F73" s="33">
        <f t="shared" si="40"/>
      </c>
      <c r="G73" s="33"/>
      <c r="H73" s="33">
        <f t="shared" si="41"/>
      </c>
      <c r="I73" s="33">
        <f t="shared" si="42"/>
        <v>0</v>
      </c>
      <c r="J73" s="33">
        <f t="shared" si="43"/>
        <v>0</v>
      </c>
      <c r="K73" s="33">
        <f t="shared" si="44"/>
        <v>0</v>
      </c>
      <c r="L73" s="33">
        <f t="shared" si="45"/>
      </c>
      <c r="M73" s="52">
        <f t="shared" si="46"/>
        <v>200</v>
      </c>
      <c r="N73" s="33">
        <f t="shared" si="47"/>
      </c>
      <c r="P73" s="48" t="b">
        <f t="shared" si="48"/>
        <v>0</v>
      </c>
      <c r="Q73" s="48">
        <f t="shared" si="49"/>
      </c>
      <c r="R73" s="48">
        <f ca="1" t="shared" si="50"/>
      </c>
      <c r="S73" s="48">
        <f t="shared" si="51"/>
      </c>
      <c r="T73" s="48">
        <f t="shared" si="52"/>
      </c>
      <c r="U73" s="53">
        <f ca="1" t="shared" si="53"/>
      </c>
      <c r="V73" s="53">
        <f ca="1" t="shared" si="53"/>
      </c>
      <c r="W73" s="33">
        <f ca="1" t="shared" si="37"/>
      </c>
      <c r="X73" s="33">
        <f ca="1" t="shared" si="37"/>
      </c>
      <c r="Y73" s="33">
        <f ca="1" t="shared" si="37"/>
      </c>
      <c r="Z73" s="33">
        <f ca="1" t="shared" si="37"/>
      </c>
      <c r="AA73" s="33">
        <f ca="1" t="shared" si="37"/>
      </c>
      <c r="AB73" s="33">
        <f ca="1" t="shared" si="37"/>
      </c>
      <c r="AC73" s="33">
        <f ca="1" t="shared" si="38"/>
      </c>
      <c r="AD73" s="52">
        <f ca="1" t="shared" si="38"/>
      </c>
      <c r="AE73" s="33">
        <f ca="1" t="shared" si="38"/>
      </c>
    </row>
    <row r="74" spans="1:31" ht="15.75">
      <c r="A74" s="33"/>
      <c r="B74" s="33"/>
      <c r="C74" s="33"/>
      <c r="D74" s="33">
        <f t="shared" si="39"/>
      </c>
      <c r="E74" s="33"/>
      <c r="F74" s="33">
        <f t="shared" si="40"/>
      </c>
      <c r="G74" s="33"/>
      <c r="H74" s="33">
        <f t="shared" si="41"/>
      </c>
      <c r="I74" s="33">
        <f t="shared" si="42"/>
        <v>0</v>
      </c>
      <c r="J74" s="33">
        <f t="shared" si="43"/>
        <v>0</v>
      </c>
      <c r="K74" s="33">
        <f t="shared" si="44"/>
        <v>0</v>
      </c>
      <c r="L74" s="33">
        <f t="shared" si="45"/>
      </c>
      <c r="M74" s="52">
        <f t="shared" si="46"/>
        <v>200</v>
      </c>
      <c r="N74" s="33">
        <f t="shared" si="47"/>
      </c>
      <c r="P74" s="48" t="b">
        <f t="shared" si="48"/>
        <v>0</v>
      </c>
      <c r="Q74" s="48">
        <f t="shared" si="49"/>
      </c>
      <c r="R74" s="48">
        <f ca="1" t="shared" si="50"/>
      </c>
      <c r="S74" s="48">
        <f t="shared" si="51"/>
      </c>
      <c r="T74" s="48">
        <f t="shared" si="52"/>
      </c>
      <c r="U74" s="53">
        <f ca="1" t="shared" si="53"/>
      </c>
      <c r="V74" s="53">
        <f ca="1" t="shared" si="53"/>
      </c>
      <c r="W74" s="33">
        <f ca="1" t="shared" si="37"/>
      </c>
      <c r="X74" s="33">
        <f ca="1" t="shared" si="37"/>
      </c>
      <c r="Y74" s="33">
        <f ca="1" t="shared" si="37"/>
      </c>
      <c r="Z74" s="33">
        <f ca="1" t="shared" si="37"/>
      </c>
      <c r="AA74" s="33">
        <f ca="1" t="shared" si="37"/>
      </c>
      <c r="AB74" s="33">
        <f ca="1" t="shared" si="37"/>
      </c>
      <c r="AC74" s="33">
        <f ca="1" t="shared" si="38"/>
      </c>
      <c r="AD74" s="52">
        <f ca="1" t="shared" si="38"/>
      </c>
      <c r="AE74" s="33">
        <f ca="1" t="shared" si="38"/>
      </c>
    </row>
    <row r="75" spans="1:31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9"/>
      <c r="N75" s="41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129</v>
      </c>
      <c r="B77" s="2" t="s">
        <v>24</v>
      </c>
      <c r="C77" s="2" t="s">
        <v>16</v>
      </c>
      <c r="D77" s="2"/>
      <c r="E77" s="2"/>
      <c r="F77" s="2" t="s">
        <v>59</v>
      </c>
      <c r="I77" s="2"/>
      <c r="J77" s="2"/>
      <c r="U77" s="1" t="s">
        <v>129</v>
      </c>
      <c r="V77" s="2" t="s">
        <v>24</v>
      </c>
      <c r="W77" s="2" t="s">
        <v>16</v>
      </c>
      <c r="X77" s="2"/>
      <c r="Y77" s="2"/>
      <c r="Z77" s="2" t="str">
        <f>F77</f>
        <v>B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13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92"/>
    </row>
    <row r="81" spans="1:31" ht="15.75">
      <c r="A81" s="53" t="s">
        <v>5</v>
      </c>
      <c r="B81" s="53" t="s">
        <v>91</v>
      </c>
      <c r="C81" s="77">
        <v>5</v>
      </c>
      <c r="D81" s="33">
        <f>IF(OR(A81="",C81=""),"",RANK(C81,$C$81:$C$99,0)+(COUNT($C$81:$C$99)+1-RANK(C81,$C$81:$C$99,0)-RANK(C81,$C$81:$C$99,1))/2)</f>
        <v>7</v>
      </c>
      <c r="E81" s="77">
        <v>6</v>
      </c>
      <c r="F81" s="33">
        <f>IF(OR(A81="",E81=""),"",RANK(E81,$E$81:$E$99,0)+(COUNT($E$81:$E$99)+1-RANK(E81,$E$81:$E$99,0)-RANK(E81,$E$81:$E$99,1))/2)</f>
        <v>6</v>
      </c>
      <c r="G81" s="77">
        <v>6</v>
      </c>
      <c r="H81" s="33">
        <f>IF(OR(A81="",G81=""),"",RANK(G81,$G$81:$G$99,0)+(COUNT($G$81:$G$99)+1-RANK(G81,$G$81:$G$99,0)-RANK(G81,$G$81:$G$99,1))/2)</f>
        <v>7</v>
      </c>
      <c r="I81" s="33">
        <f>C81</f>
        <v>5</v>
      </c>
      <c r="J81" s="33">
        <f>E81</f>
        <v>6</v>
      </c>
      <c r="K81" s="33">
        <f>G81</f>
        <v>6</v>
      </c>
      <c r="L81" s="33">
        <f>IF(A81=0,"",SUM(C81,E81,G81))</f>
        <v>17</v>
      </c>
      <c r="M81" s="52">
        <f>SUM(D81,F81,H81,IF(L81="",200,-L81/10^3),-LARGE(I81:K81,1)/10^6,-LARGE(I81:K81,2)/10^9,-LARGE(I81:K81,3)/10^12)</f>
        <v>19.982993993995002</v>
      </c>
      <c r="N81" s="33">
        <f>IF(L81="","",RANK(M81,$M$81:$M$99,1)+(COUNT($M$81:$M$99)+1-RANK(M81,$M$81:$M$99,0)-RANK(M81,$M$81:$M$99,1))/2)</f>
        <v>6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6.08</v>
      </c>
      <c r="S81" s="48">
        <f>IF(R81="","",RANK(R81,R$81:R$99,1))</f>
        <v>6</v>
      </c>
      <c r="T81" s="48">
        <f>IF(S81="","",INDEX(Q$81:Q$99,MATCH(ROW(P1),S$81:S$99,0)))</f>
        <v>82</v>
      </c>
      <c r="U81" s="53" t="str">
        <f ca="1">IF($T81="","",OFFSET(A$1,$T81,))</f>
        <v>DUFFO Sébastien</v>
      </c>
      <c r="V81" s="53" t="str">
        <f ca="1">IF($T81="","",OFFSET(B$1,$T81,))</f>
        <v>NO KILL 33</v>
      </c>
      <c r="W81" s="77">
        <f aca="true" ca="1" t="shared" si="54" ref="W81:AB99">IF($T81="","",OFFSET(C$1,$T81,))</f>
        <v>12</v>
      </c>
      <c r="X81" s="33">
        <f ca="1" t="shared" si="54"/>
        <v>1</v>
      </c>
      <c r="Y81" s="77">
        <f ca="1" t="shared" si="54"/>
        <v>9</v>
      </c>
      <c r="Z81" s="33">
        <f ca="1" t="shared" si="54"/>
        <v>3</v>
      </c>
      <c r="AA81" s="77">
        <f ca="1" t="shared" si="54"/>
        <v>11</v>
      </c>
      <c r="AB81" s="33">
        <f ca="1" t="shared" si="54"/>
        <v>1</v>
      </c>
      <c r="AC81" s="33">
        <f aca="true" ca="1" t="shared" si="55" ref="AC81:AE99">IF($T81="","",OFFSET(L$1,$T81,))</f>
        <v>32</v>
      </c>
      <c r="AD81" s="52">
        <f ca="1" t="shared" si="55"/>
        <v>4.967987988991</v>
      </c>
      <c r="AE81" s="33">
        <f ca="1" t="shared" si="55"/>
        <v>1</v>
      </c>
    </row>
    <row r="82" spans="1:31" ht="15" customHeight="1">
      <c r="A82" s="53" t="s">
        <v>3</v>
      </c>
      <c r="B82" s="53" t="s">
        <v>89</v>
      </c>
      <c r="C82" s="77">
        <v>7</v>
      </c>
      <c r="D82" s="33">
        <f aca="true" t="shared" si="56" ref="D82:D99">IF(OR(A82="",C82=""),"",RANK(C82,$C$81:$C$99,0)+(COUNT($C$81:$C$99)+1-RANK(C82,$C$81:$C$99,0)-RANK(C82,$C$81:$C$99,1))/2)</f>
        <v>4</v>
      </c>
      <c r="E82" s="77">
        <v>4</v>
      </c>
      <c r="F82" s="33">
        <f aca="true" t="shared" si="57" ref="F82:F99">IF(OR(A82="",E82=""),"",RANK(E82,$E$81:$E$99,0)+(COUNT($E$81:$E$99)+1-RANK(E82,$E$81:$E$99,0)-RANK(E82,$E$81:$E$99,1))/2)</f>
        <v>9.5</v>
      </c>
      <c r="G82" s="77">
        <v>6</v>
      </c>
      <c r="H82" s="33">
        <f aca="true" t="shared" si="58" ref="H82:H99">IF(OR(A82="",G82=""),"",RANK(G82,$G$81:$G$99,0)+(COUNT($G$81:$G$99)+1-RANK(G82,$G$81:$G$99,0)-RANK(G82,$G$81:$G$99,1))/2)</f>
        <v>7</v>
      </c>
      <c r="I82" s="33">
        <f aca="true" t="shared" si="59" ref="I82:I99">C82</f>
        <v>7</v>
      </c>
      <c r="J82" s="33">
        <f aca="true" t="shared" si="60" ref="J82:J99">E82</f>
        <v>4</v>
      </c>
      <c r="K82" s="33">
        <f aca="true" t="shared" si="61" ref="K82:K99">G82</f>
        <v>6</v>
      </c>
      <c r="L82" s="33">
        <f aca="true" t="shared" si="62" ref="L82:L99">IF(A82=0,"",SUM(C82,E82,G82))</f>
        <v>17</v>
      </c>
      <c r="M82" s="52">
        <f aca="true" t="shared" si="63" ref="M82:M99">SUM(D82,F82,H82,IF(L82="",200,-L82/10^3),-LARGE(I82:K82,1)/10^6,-LARGE(I82:K82,2)/10^9,-LARGE(I82:K82,3)/10^12)</f>
        <v>20.482992993996</v>
      </c>
      <c r="N82" s="33">
        <f aca="true" t="shared" si="64" ref="N82:N99">IF(L82="","",RANK(M82,$M$81:$M$99,1)+(COUNT($M$81:$M$99)+1-RANK(M82,$M$81:$M$99,0)-RANK(M82,$M$81:$M$99,1))/2)</f>
        <v>7</v>
      </c>
      <c r="P82" s="48">
        <f aca="true" t="shared" si="65" ref="P82:P99">IF((A82&lt;&gt;""),ROW(A82))</f>
        <v>82</v>
      </c>
      <c r="Q82" s="48">
        <f aca="true" t="shared" si="66" ref="Q82:Q99">IF(Q$80&gt;=ROW(P2),SMALL(P$81:P$99,ROW(P2))-1,"")</f>
        <v>81</v>
      </c>
      <c r="R82" s="48">
        <f aca="true" ca="1" t="shared" si="67" ref="R82:R99">IF($Q82="","",OFFSET(N$1,Q82,)+(Q82/1000))</f>
        <v>7.081</v>
      </c>
      <c r="S82" s="48">
        <f aca="true" t="shared" si="68" ref="S82:S99">IF(R82="","",RANK(R82,R$81:R$99,1))</f>
        <v>7</v>
      </c>
      <c r="T82" s="48">
        <f aca="true" t="shared" si="69" ref="T82:T99">IF(S82="","",INDEX(Q$81:Q$99,MATCH(ROW(P2),S$81:S$99,0)))</f>
        <v>90</v>
      </c>
      <c r="U82" s="53" t="str">
        <f aca="true" ca="1" t="shared" si="70" ref="U82:V99">IF($T82="","",OFFSET(A$1,$T82,))</f>
        <v>ALQUIE Bruno</v>
      </c>
      <c r="V82" s="53" t="str">
        <f ca="1" t="shared" si="70"/>
        <v>SALMO GARONNE</v>
      </c>
      <c r="W82" s="77">
        <f ca="1" t="shared" si="54"/>
        <v>4</v>
      </c>
      <c r="X82" s="33">
        <f ca="1" t="shared" si="54"/>
        <v>8</v>
      </c>
      <c r="Y82" s="77">
        <f ca="1" t="shared" si="54"/>
        <v>12</v>
      </c>
      <c r="Z82" s="33">
        <f ca="1" t="shared" si="54"/>
        <v>1.5</v>
      </c>
      <c r="AA82" s="77">
        <f ca="1" t="shared" si="54"/>
        <v>10</v>
      </c>
      <c r="AB82" s="33">
        <f ca="1" t="shared" si="54"/>
        <v>2</v>
      </c>
      <c r="AC82" s="33">
        <f ca="1" t="shared" si="55"/>
        <v>26</v>
      </c>
      <c r="AD82" s="52">
        <f ca="1" t="shared" si="55"/>
        <v>11.473987989996</v>
      </c>
      <c r="AE82" s="33">
        <f ca="1" t="shared" si="55"/>
        <v>2</v>
      </c>
    </row>
    <row r="83" spans="1:31" ht="15.75">
      <c r="A83" s="53" t="s">
        <v>0</v>
      </c>
      <c r="B83" s="53" t="s">
        <v>100</v>
      </c>
      <c r="C83" s="77">
        <v>12</v>
      </c>
      <c r="D83" s="33">
        <f t="shared" si="56"/>
        <v>1</v>
      </c>
      <c r="E83" s="77">
        <v>9</v>
      </c>
      <c r="F83" s="33">
        <f t="shared" si="57"/>
        <v>3</v>
      </c>
      <c r="G83" s="77">
        <v>11</v>
      </c>
      <c r="H83" s="33">
        <f t="shared" si="58"/>
        <v>1</v>
      </c>
      <c r="I83" s="33">
        <f t="shared" si="59"/>
        <v>12</v>
      </c>
      <c r="J83" s="33">
        <f t="shared" si="60"/>
        <v>9</v>
      </c>
      <c r="K83" s="33">
        <f t="shared" si="61"/>
        <v>11</v>
      </c>
      <c r="L83" s="33">
        <f t="shared" si="62"/>
        <v>32</v>
      </c>
      <c r="M83" s="52">
        <f t="shared" si="63"/>
        <v>4.967987988991</v>
      </c>
      <c r="N83" s="33">
        <f t="shared" si="64"/>
        <v>1</v>
      </c>
      <c r="P83" s="48">
        <f t="shared" si="65"/>
        <v>83</v>
      </c>
      <c r="Q83" s="48">
        <f t="shared" si="66"/>
        <v>82</v>
      </c>
      <c r="R83" s="48">
        <f ca="1" t="shared" si="67"/>
        <v>1.082</v>
      </c>
      <c r="S83" s="48">
        <f t="shared" si="68"/>
        <v>1</v>
      </c>
      <c r="T83" s="48">
        <f t="shared" si="69"/>
        <v>84</v>
      </c>
      <c r="U83" s="53" t="str">
        <f ca="1" t="shared" si="70"/>
        <v>COULON Hervé</v>
      </c>
      <c r="V83" s="53" t="str">
        <f ca="1" t="shared" si="70"/>
        <v>SALMO GARONNE</v>
      </c>
      <c r="W83" s="77">
        <f ca="1" t="shared" si="54"/>
        <v>9</v>
      </c>
      <c r="X83" s="33">
        <f ca="1" t="shared" si="54"/>
        <v>2.5</v>
      </c>
      <c r="Y83" s="77">
        <f ca="1" t="shared" si="54"/>
        <v>8</v>
      </c>
      <c r="Z83" s="33">
        <f ca="1" t="shared" si="54"/>
        <v>4</v>
      </c>
      <c r="AA83" s="77">
        <f ca="1" t="shared" si="54"/>
        <v>6</v>
      </c>
      <c r="AB83" s="33">
        <f ca="1" t="shared" si="54"/>
        <v>7</v>
      </c>
      <c r="AC83" s="33">
        <f ca="1" t="shared" si="55"/>
        <v>23</v>
      </c>
      <c r="AD83" s="52">
        <f ca="1" t="shared" si="55"/>
        <v>13.476990991993999</v>
      </c>
      <c r="AE83" s="33">
        <f ca="1" t="shared" si="55"/>
        <v>3</v>
      </c>
    </row>
    <row r="84" spans="1:31" ht="15.75">
      <c r="A84" s="53" t="s">
        <v>120</v>
      </c>
      <c r="B84" s="53" t="s">
        <v>102</v>
      </c>
      <c r="C84" s="77">
        <v>6</v>
      </c>
      <c r="D84" s="33">
        <f t="shared" si="56"/>
        <v>5.5</v>
      </c>
      <c r="E84" s="77">
        <v>5</v>
      </c>
      <c r="F84" s="33">
        <f t="shared" si="57"/>
        <v>7</v>
      </c>
      <c r="G84" s="77">
        <v>1</v>
      </c>
      <c r="H84" s="33">
        <f t="shared" si="58"/>
        <v>13</v>
      </c>
      <c r="I84" s="33">
        <f t="shared" si="59"/>
        <v>6</v>
      </c>
      <c r="J84" s="33">
        <f t="shared" si="60"/>
        <v>5</v>
      </c>
      <c r="K84" s="33">
        <f t="shared" si="61"/>
        <v>1</v>
      </c>
      <c r="L84" s="33">
        <f t="shared" si="62"/>
        <v>12</v>
      </c>
      <c r="M84" s="52">
        <f t="shared" si="63"/>
        <v>25.487993994999</v>
      </c>
      <c r="N84" s="33">
        <f t="shared" si="64"/>
        <v>10</v>
      </c>
      <c r="P84" s="48">
        <f t="shared" si="65"/>
        <v>84</v>
      </c>
      <c r="Q84" s="48">
        <f t="shared" si="66"/>
        <v>83</v>
      </c>
      <c r="R84" s="48">
        <f ca="1" t="shared" si="67"/>
        <v>10.083</v>
      </c>
      <c r="S84" s="48">
        <f t="shared" si="68"/>
        <v>10</v>
      </c>
      <c r="T84" s="48">
        <f t="shared" si="69"/>
        <v>86</v>
      </c>
      <c r="U84" s="53" t="str">
        <f ca="1" t="shared" si="70"/>
        <v>BARRERE J. Baptiste</v>
      </c>
      <c r="V84" s="53" t="str">
        <f ca="1" t="shared" si="70"/>
        <v>PSM ARTICO</v>
      </c>
      <c r="W84" s="77">
        <f ca="1" t="shared" si="54"/>
        <v>9</v>
      </c>
      <c r="X84" s="33">
        <f ca="1" t="shared" si="54"/>
        <v>2.5</v>
      </c>
      <c r="Y84" s="77">
        <f ca="1" t="shared" si="54"/>
        <v>2</v>
      </c>
      <c r="Z84" s="33">
        <f ca="1" t="shared" si="54"/>
        <v>12</v>
      </c>
      <c r="AA84" s="77">
        <f ca="1" t="shared" si="54"/>
        <v>9</v>
      </c>
      <c r="AB84" s="33">
        <f ca="1" t="shared" si="54"/>
        <v>3</v>
      </c>
      <c r="AC84" s="33">
        <f ca="1" t="shared" si="55"/>
        <v>20</v>
      </c>
      <c r="AD84" s="52">
        <f ca="1" t="shared" si="55"/>
        <v>17.479990990998</v>
      </c>
      <c r="AE84" s="33">
        <f ca="1" t="shared" si="55"/>
        <v>4</v>
      </c>
    </row>
    <row r="85" spans="1:31" ht="15.75">
      <c r="A85" s="53" t="s">
        <v>37</v>
      </c>
      <c r="B85" s="53" t="s">
        <v>94</v>
      </c>
      <c r="C85" s="77">
        <v>9</v>
      </c>
      <c r="D85" s="33">
        <f t="shared" si="56"/>
        <v>2.5</v>
      </c>
      <c r="E85" s="77">
        <v>8</v>
      </c>
      <c r="F85" s="33">
        <f t="shared" si="57"/>
        <v>4</v>
      </c>
      <c r="G85" s="77">
        <v>6</v>
      </c>
      <c r="H85" s="33">
        <f t="shared" si="58"/>
        <v>7</v>
      </c>
      <c r="I85" s="33">
        <f t="shared" si="59"/>
        <v>9</v>
      </c>
      <c r="J85" s="33">
        <f t="shared" si="60"/>
        <v>8</v>
      </c>
      <c r="K85" s="33">
        <f t="shared" si="61"/>
        <v>6</v>
      </c>
      <c r="L85" s="33">
        <f t="shared" si="62"/>
        <v>23</v>
      </c>
      <c r="M85" s="52">
        <f t="shared" si="63"/>
        <v>13.476990991993999</v>
      </c>
      <c r="N85" s="33">
        <f t="shared" si="64"/>
        <v>3</v>
      </c>
      <c r="P85" s="48">
        <f t="shared" si="65"/>
        <v>85</v>
      </c>
      <c r="Q85" s="48">
        <f t="shared" si="66"/>
        <v>84</v>
      </c>
      <c r="R85" s="48">
        <f ca="1" t="shared" si="67"/>
        <v>3.084</v>
      </c>
      <c r="S85" s="48">
        <f t="shared" si="68"/>
        <v>3</v>
      </c>
      <c r="T85" s="48">
        <f t="shared" si="69"/>
        <v>91</v>
      </c>
      <c r="U85" s="53" t="str">
        <f ca="1" t="shared" si="70"/>
        <v>MILHEM Christophe</v>
      </c>
      <c r="V85" s="53" t="str">
        <f ca="1" t="shared" si="70"/>
        <v>TRUITE PASSION</v>
      </c>
      <c r="W85" s="77">
        <f ca="1" t="shared" si="54"/>
        <v>6</v>
      </c>
      <c r="X85" s="33">
        <f ca="1" t="shared" si="54"/>
        <v>5.5</v>
      </c>
      <c r="Y85" s="77">
        <f ca="1" t="shared" si="54"/>
        <v>7</v>
      </c>
      <c r="Z85" s="33">
        <f ca="1" t="shared" si="54"/>
        <v>5</v>
      </c>
      <c r="AA85" s="77">
        <f ca="1" t="shared" si="54"/>
        <v>6</v>
      </c>
      <c r="AB85" s="33">
        <f ca="1" t="shared" si="54"/>
        <v>7</v>
      </c>
      <c r="AC85" s="33">
        <f ca="1" t="shared" si="55"/>
        <v>19</v>
      </c>
      <c r="AD85" s="52">
        <f ca="1" t="shared" si="55"/>
        <v>17.480992993994</v>
      </c>
      <c r="AE85" s="33">
        <f ca="1" t="shared" si="55"/>
        <v>5</v>
      </c>
    </row>
    <row r="86" spans="1:31" ht="15.75">
      <c r="A86" s="53" t="s">
        <v>45</v>
      </c>
      <c r="B86" s="53" t="s">
        <v>89</v>
      </c>
      <c r="C86" s="77">
        <v>0</v>
      </c>
      <c r="D86" s="33">
        <f t="shared" si="56"/>
        <v>12</v>
      </c>
      <c r="E86" s="77">
        <v>1</v>
      </c>
      <c r="F86" s="33">
        <f t="shared" si="57"/>
        <v>13</v>
      </c>
      <c r="G86" s="77">
        <v>2</v>
      </c>
      <c r="H86" s="33">
        <f t="shared" si="58"/>
        <v>11.5</v>
      </c>
      <c r="I86" s="33">
        <f t="shared" si="59"/>
        <v>0</v>
      </c>
      <c r="J86" s="33">
        <f t="shared" si="60"/>
        <v>1</v>
      </c>
      <c r="K86" s="33">
        <f t="shared" si="61"/>
        <v>2</v>
      </c>
      <c r="L86" s="33">
        <f t="shared" si="62"/>
        <v>3</v>
      </c>
      <c r="M86" s="52">
        <f t="shared" si="63"/>
        <v>36.496997999</v>
      </c>
      <c r="N86" s="33">
        <f t="shared" si="64"/>
        <v>13</v>
      </c>
      <c r="P86" s="48">
        <f t="shared" si="65"/>
        <v>86</v>
      </c>
      <c r="Q86" s="48">
        <f t="shared" si="66"/>
        <v>85</v>
      </c>
      <c r="R86" s="48">
        <f ca="1" t="shared" si="67"/>
        <v>13.085</v>
      </c>
      <c r="S86" s="48">
        <f t="shared" si="68"/>
        <v>13</v>
      </c>
      <c r="T86" s="48">
        <f t="shared" si="69"/>
        <v>80</v>
      </c>
      <c r="U86" s="54" t="str">
        <f ca="1" t="shared" si="70"/>
        <v>CALVAYRAC Didier</v>
      </c>
      <c r="V86" s="53" t="str">
        <f ca="1" t="shared" si="70"/>
        <v>SALMO TOC</v>
      </c>
      <c r="W86" s="77">
        <f ca="1" t="shared" si="54"/>
        <v>5</v>
      </c>
      <c r="X86" s="33">
        <f ca="1" t="shared" si="54"/>
        <v>7</v>
      </c>
      <c r="Y86" s="77">
        <f ca="1" t="shared" si="54"/>
        <v>6</v>
      </c>
      <c r="Z86" s="33">
        <f ca="1" t="shared" si="54"/>
        <v>6</v>
      </c>
      <c r="AA86" s="77">
        <f ca="1" t="shared" si="54"/>
        <v>6</v>
      </c>
      <c r="AB86" s="33">
        <f ca="1" t="shared" si="54"/>
        <v>7</v>
      </c>
      <c r="AC86" s="33">
        <f ca="1" t="shared" si="55"/>
        <v>17</v>
      </c>
      <c r="AD86" s="52">
        <f ca="1" t="shared" si="55"/>
        <v>19.982993993995002</v>
      </c>
      <c r="AE86" s="33">
        <f ca="1" t="shared" si="55"/>
        <v>6</v>
      </c>
    </row>
    <row r="87" spans="1:31" ht="15" customHeight="1">
      <c r="A87" s="53" t="s">
        <v>121</v>
      </c>
      <c r="B87" s="53" t="s">
        <v>101</v>
      </c>
      <c r="C87" s="77">
        <v>9</v>
      </c>
      <c r="D87" s="33">
        <f t="shared" si="56"/>
        <v>2.5</v>
      </c>
      <c r="E87" s="77">
        <v>2</v>
      </c>
      <c r="F87" s="33">
        <f t="shared" si="57"/>
        <v>12</v>
      </c>
      <c r="G87" s="77">
        <v>9</v>
      </c>
      <c r="H87" s="33">
        <f t="shared" si="58"/>
        <v>3</v>
      </c>
      <c r="I87" s="33">
        <f t="shared" si="59"/>
        <v>9</v>
      </c>
      <c r="J87" s="33">
        <f t="shared" si="60"/>
        <v>2</v>
      </c>
      <c r="K87" s="33">
        <f t="shared" si="61"/>
        <v>9</v>
      </c>
      <c r="L87" s="33">
        <f t="shared" si="62"/>
        <v>20</v>
      </c>
      <c r="M87" s="52">
        <f t="shared" si="63"/>
        <v>17.479990990998</v>
      </c>
      <c r="N87" s="33">
        <f t="shared" si="64"/>
        <v>4</v>
      </c>
      <c r="P87" s="48">
        <f t="shared" si="65"/>
        <v>87</v>
      </c>
      <c r="Q87" s="48">
        <f t="shared" si="66"/>
        <v>86</v>
      </c>
      <c r="R87" s="48">
        <f ca="1" t="shared" si="67"/>
        <v>4.086</v>
      </c>
      <c r="S87" s="48">
        <f t="shared" si="68"/>
        <v>4</v>
      </c>
      <c r="T87" s="48">
        <f t="shared" si="69"/>
        <v>81</v>
      </c>
      <c r="U87" s="53" t="str">
        <f ca="1" t="shared" si="70"/>
        <v>LAFAGE Thierry</v>
      </c>
      <c r="V87" s="53" t="str">
        <f ca="1" t="shared" si="70"/>
        <v>NO KILL 09</v>
      </c>
      <c r="W87" s="77">
        <f ca="1" t="shared" si="54"/>
        <v>7</v>
      </c>
      <c r="X87" s="33">
        <f ca="1" t="shared" si="54"/>
        <v>4</v>
      </c>
      <c r="Y87" s="77">
        <f ca="1" t="shared" si="54"/>
        <v>4</v>
      </c>
      <c r="Z87" s="33">
        <f ca="1" t="shared" si="54"/>
        <v>9.5</v>
      </c>
      <c r="AA87" s="77">
        <f ca="1" t="shared" si="54"/>
        <v>6</v>
      </c>
      <c r="AB87" s="33">
        <f ca="1" t="shared" si="54"/>
        <v>7</v>
      </c>
      <c r="AC87" s="33">
        <f ca="1" t="shared" si="55"/>
        <v>17</v>
      </c>
      <c r="AD87" s="52">
        <f ca="1" t="shared" si="55"/>
        <v>20.482992993996</v>
      </c>
      <c r="AE87" s="33">
        <f ca="1" t="shared" si="55"/>
        <v>7</v>
      </c>
    </row>
    <row r="88" spans="1:31" ht="15.75">
      <c r="A88" s="54" t="s">
        <v>99</v>
      </c>
      <c r="B88" s="53" t="s">
        <v>47</v>
      </c>
      <c r="C88" s="77">
        <v>0</v>
      </c>
      <c r="D88" s="33">
        <f t="shared" si="56"/>
        <v>12</v>
      </c>
      <c r="E88" s="77">
        <v>4</v>
      </c>
      <c r="F88" s="33">
        <f t="shared" si="57"/>
        <v>9.5</v>
      </c>
      <c r="G88" s="77">
        <v>5</v>
      </c>
      <c r="H88" s="33">
        <f t="shared" si="58"/>
        <v>10</v>
      </c>
      <c r="I88" s="33">
        <f t="shared" si="59"/>
        <v>0</v>
      </c>
      <c r="J88" s="33">
        <f t="shared" si="60"/>
        <v>4</v>
      </c>
      <c r="K88" s="33">
        <f t="shared" si="61"/>
        <v>5</v>
      </c>
      <c r="L88" s="33">
        <f t="shared" si="62"/>
        <v>9</v>
      </c>
      <c r="M88" s="52">
        <f t="shared" si="63"/>
        <v>31.490994995999998</v>
      </c>
      <c r="N88" s="33">
        <f t="shared" si="64"/>
        <v>12</v>
      </c>
      <c r="P88" s="48">
        <f t="shared" si="65"/>
        <v>88</v>
      </c>
      <c r="Q88" s="48">
        <f t="shared" si="66"/>
        <v>87</v>
      </c>
      <c r="R88" s="48">
        <f ca="1" t="shared" si="67"/>
        <v>12.087</v>
      </c>
      <c r="S88" s="48">
        <f t="shared" si="68"/>
        <v>12</v>
      </c>
      <c r="T88" s="48">
        <f t="shared" si="69"/>
        <v>88</v>
      </c>
      <c r="U88" s="53" t="str">
        <f ca="1" t="shared" si="70"/>
        <v>MENQUET Robert</v>
      </c>
      <c r="V88" s="53" t="str">
        <f ca="1" t="shared" si="70"/>
        <v>TRUITE TOC</v>
      </c>
      <c r="W88" s="77">
        <f ca="1" t="shared" si="54"/>
        <v>3</v>
      </c>
      <c r="X88" s="33">
        <f ca="1" t="shared" si="54"/>
        <v>9.5</v>
      </c>
      <c r="Y88" s="77">
        <f ca="1" t="shared" si="54"/>
        <v>12</v>
      </c>
      <c r="Z88" s="33">
        <f ca="1" t="shared" si="54"/>
        <v>1.5</v>
      </c>
      <c r="AA88" s="77">
        <f ca="1" t="shared" si="54"/>
        <v>2</v>
      </c>
      <c r="AB88" s="33">
        <f ca="1" t="shared" si="54"/>
        <v>11.5</v>
      </c>
      <c r="AC88" s="33">
        <f ca="1" t="shared" si="55"/>
        <v>17</v>
      </c>
      <c r="AD88" s="52">
        <f ca="1" t="shared" si="55"/>
        <v>22.482987996998</v>
      </c>
      <c r="AE88" s="33">
        <f ca="1" t="shared" si="55"/>
        <v>8</v>
      </c>
    </row>
    <row r="89" spans="1:31" ht="15.75">
      <c r="A89" s="53" t="s">
        <v>122</v>
      </c>
      <c r="B89" s="53" t="s">
        <v>102</v>
      </c>
      <c r="C89" s="77">
        <v>3</v>
      </c>
      <c r="D89" s="33">
        <f t="shared" si="56"/>
        <v>9.5</v>
      </c>
      <c r="E89" s="77">
        <v>12</v>
      </c>
      <c r="F89" s="33">
        <f t="shared" si="57"/>
        <v>1.5</v>
      </c>
      <c r="G89" s="77">
        <v>2</v>
      </c>
      <c r="H89" s="33">
        <f t="shared" si="58"/>
        <v>11.5</v>
      </c>
      <c r="I89" s="33">
        <f t="shared" si="59"/>
        <v>3</v>
      </c>
      <c r="J89" s="33">
        <f t="shared" si="60"/>
        <v>12</v>
      </c>
      <c r="K89" s="33">
        <f t="shared" si="61"/>
        <v>2</v>
      </c>
      <c r="L89" s="33">
        <f t="shared" si="62"/>
        <v>17</v>
      </c>
      <c r="M89" s="52">
        <f t="shared" si="63"/>
        <v>22.482987996998</v>
      </c>
      <c r="N89" s="33">
        <f t="shared" si="64"/>
        <v>8</v>
      </c>
      <c r="P89" s="48">
        <f t="shared" si="65"/>
        <v>89</v>
      </c>
      <c r="Q89" s="48">
        <f t="shared" si="66"/>
        <v>88</v>
      </c>
      <c r="R89" s="48">
        <f ca="1" t="shared" si="67"/>
        <v>8.088</v>
      </c>
      <c r="S89" s="48">
        <f t="shared" si="68"/>
        <v>8</v>
      </c>
      <c r="T89" s="48">
        <f t="shared" si="69"/>
        <v>89</v>
      </c>
      <c r="U89" s="54" t="str">
        <f ca="1" t="shared" si="70"/>
        <v>BOCANFUSO Dylan</v>
      </c>
      <c r="V89" s="53" t="str">
        <f ca="1" t="shared" si="70"/>
        <v>APG38</v>
      </c>
      <c r="W89" s="77">
        <f ca="1" t="shared" si="54"/>
        <v>3</v>
      </c>
      <c r="X89" s="33">
        <f ca="1" t="shared" si="54"/>
        <v>9.5</v>
      </c>
      <c r="Y89" s="77">
        <f ca="1" t="shared" si="54"/>
        <v>4</v>
      </c>
      <c r="Z89" s="33">
        <f ca="1" t="shared" si="54"/>
        <v>9.5</v>
      </c>
      <c r="AA89" s="77">
        <f ca="1" t="shared" si="54"/>
        <v>7</v>
      </c>
      <c r="AB89" s="33">
        <f ca="1" t="shared" si="54"/>
        <v>4</v>
      </c>
      <c r="AC89" s="33">
        <f ca="1" t="shared" si="55"/>
        <v>14</v>
      </c>
      <c r="AD89" s="52">
        <f ca="1" t="shared" si="55"/>
        <v>22.985992995997</v>
      </c>
      <c r="AE89" s="33">
        <f ca="1" t="shared" si="55"/>
        <v>9</v>
      </c>
    </row>
    <row r="90" spans="1:31" ht="15.75">
      <c r="A90" s="53" t="s">
        <v>52</v>
      </c>
      <c r="B90" s="53" t="s">
        <v>47</v>
      </c>
      <c r="C90" s="77">
        <v>3</v>
      </c>
      <c r="D90" s="33">
        <f t="shared" si="56"/>
        <v>9.5</v>
      </c>
      <c r="E90" s="77">
        <v>4</v>
      </c>
      <c r="F90" s="33">
        <f t="shared" si="57"/>
        <v>9.5</v>
      </c>
      <c r="G90" s="77">
        <v>7</v>
      </c>
      <c r="H90" s="33">
        <f t="shared" si="58"/>
        <v>4</v>
      </c>
      <c r="I90" s="33">
        <f t="shared" si="59"/>
        <v>3</v>
      </c>
      <c r="J90" s="33">
        <f t="shared" si="60"/>
        <v>4</v>
      </c>
      <c r="K90" s="33">
        <f t="shared" si="61"/>
        <v>7</v>
      </c>
      <c r="L90" s="33">
        <f t="shared" si="62"/>
        <v>14</v>
      </c>
      <c r="M90" s="52">
        <f t="shared" si="63"/>
        <v>22.985992995997</v>
      </c>
      <c r="N90" s="33">
        <f t="shared" si="64"/>
        <v>9</v>
      </c>
      <c r="P90" s="48">
        <f t="shared" si="65"/>
        <v>90</v>
      </c>
      <c r="Q90" s="48">
        <f t="shared" si="66"/>
        <v>89</v>
      </c>
      <c r="R90" s="48">
        <f ca="1" t="shared" si="67"/>
        <v>9.089</v>
      </c>
      <c r="S90" s="48">
        <f t="shared" si="68"/>
        <v>9</v>
      </c>
      <c r="T90" s="48">
        <f t="shared" si="69"/>
        <v>83</v>
      </c>
      <c r="U90" s="53" t="str">
        <f ca="1" t="shared" si="70"/>
        <v>CONTACOLLI Loic</v>
      </c>
      <c r="V90" s="53" t="str">
        <f ca="1" t="shared" si="70"/>
        <v>TRUITE TOC</v>
      </c>
      <c r="W90" s="77">
        <f ca="1" t="shared" si="54"/>
        <v>6</v>
      </c>
      <c r="X90" s="33">
        <f ca="1" t="shared" si="54"/>
        <v>5.5</v>
      </c>
      <c r="Y90" s="77">
        <f ca="1" t="shared" si="54"/>
        <v>5</v>
      </c>
      <c r="Z90" s="33">
        <f ca="1" t="shared" si="54"/>
        <v>7</v>
      </c>
      <c r="AA90" s="77">
        <f ca="1" t="shared" si="54"/>
        <v>1</v>
      </c>
      <c r="AB90" s="33">
        <f ca="1" t="shared" si="54"/>
        <v>13</v>
      </c>
      <c r="AC90" s="33">
        <f ca="1" t="shared" si="55"/>
        <v>12</v>
      </c>
      <c r="AD90" s="52">
        <f ca="1" t="shared" si="55"/>
        <v>25.487993994999</v>
      </c>
      <c r="AE90" s="33">
        <f ca="1" t="shared" si="55"/>
        <v>10</v>
      </c>
    </row>
    <row r="91" spans="1:31" ht="15" customHeight="1">
      <c r="A91" s="53" t="s">
        <v>35</v>
      </c>
      <c r="B91" s="53" t="s">
        <v>94</v>
      </c>
      <c r="C91" s="77">
        <v>4</v>
      </c>
      <c r="D91" s="33">
        <f t="shared" si="56"/>
        <v>8</v>
      </c>
      <c r="E91" s="77">
        <v>12</v>
      </c>
      <c r="F91" s="33">
        <f t="shared" si="57"/>
        <v>1.5</v>
      </c>
      <c r="G91" s="77">
        <v>10</v>
      </c>
      <c r="H91" s="33">
        <f t="shared" si="58"/>
        <v>2</v>
      </c>
      <c r="I91" s="33">
        <f t="shared" si="59"/>
        <v>4</v>
      </c>
      <c r="J91" s="33">
        <f t="shared" si="60"/>
        <v>12</v>
      </c>
      <c r="K91" s="33">
        <f t="shared" si="61"/>
        <v>10</v>
      </c>
      <c r="L91" s="33">
        <f t="shared" si="62"/>
        <v>26</v>
      </c>
      <c r="M91" s="52">
        <f t="shared" si="63"/>
        <v>11.473987989996</v>
      </c>
      <c r="N91" s="33">
        <f t="shared" si="64"/>
        <v>2</v>
      </c>
      <c r="P91" s="48">
        <f t="shared" si="65"/>
        <v>91</v>
      </c>
      <c r="Q91" s="48">
        <f t="shared" si="66"/>
        <v>90</v>
      </c>
      <c r="R91" s="48">
        <f ca="1" t="shared" si="67"/>
        <v>2.09</v>
      </c>
      <c r="S91" s="48">
        <f t="shared" si="68"/>
        <v>2</v>
      </c>
      <c r="T91" s="48">
        <f t="shared" si="69"/>
        <v>92</v>
      </c>
      <c r="U91" s="54" t="str">
        <f ca="1" t="shared" si="70"/>
        <v>MUEL Christophe</v>
      </c>
      <c r="V91" s="53" t="str">
        <f ca="1" t="shared" si="70"/>
        <v>TRUITE PASSION</v>
      </c>
      <c r="W91" s="77">
        <f ca="1" t="shared" si="54"/>
        <v>0</v>
      </c>
      <c r="X91" s="33">
        <f ca="1" t="shared" si="54"/>
        <v>12</v>
      </c>
      <c r="Y91" s="77">
        <f ca="1" t="shared" si="54"/>
        <v>4</v>
      </c>
      <c r="Z91" s="33">
        <f ca="1" t="shared" si="54"/>
        <v>9.5</v>
      </c>
      <c r="AA91" s="77">
        <f ca="1" t="shared" si="54"/>
        <v>6</v>
      </c>
      <c r="AB91" s="33">
        <f ca="1" t="shared" si="54"/>
        <v>7</v>
      </c>
      <c r="AC91" s="33">
        <f ca="1" t="shared" si="55"/>
        <v>10</v>
      </c>
      <c r="AD91" s="52">
        <f ca="1" t="shared" si="55"/>
        <v>28.489993996</v>
      </c>
      <c r="AE91" s="33">
        <f ca="1" t="shared" si="55"/>
        <v>11</v>
      </c>
    </row>
    <row r="92" spans="1:31" ht="15.75">
      <c r="A92" s="54" t="s">
        <v>123</v>
      </c>
      <c r="B92" s="53" t="s">
        <v>96</v>
      </c>
      <c r="C92" s="77">
        <v>6</v>
      </c>
      <c r="D92" s="33">
        <f t="shared" si="56"/>
        <v>5.5</v>
      </c>
      <c r="E92" s="77">
        <v>7</v>
      </c>
      <c r="F92" s="33">
        <f t="shared" si="57"/>
        <v>5</v>
      </c>
      <c r="G92" s="77">
        <v>6</v>
      </c>
      <c r="H92" s="33">
        <f t="shared" si="58"/>
        <v>7</v>
      </c>
      <c r="I92" s="33">
        <f t="shared" si="59"/>
        <v>6</v>
      </c>
      <c r="J92" s="33">
        <f t="shared" si="60"/>
        <v>7</v>
      </c>
      <c r="K92" s="33">
        <f t="shared" si="61"/>
        <v>6</v>
      </c>
      <c r="L92" s="33">
        <f t="shared" si="62"/>
        <v>19</v>
      </c>
      <c r="M92" s="52">
        <f t="shared" si="63"/>
        <v>17.480992993994</v>
      </c>
      <c r="N92" s="33">
        <f t="shared" si="64"/>
        <v>5</v>
      </c>
      <c r="P92" s="48">
        <f t="shared" si="65"/>
        <v>92</v>
      </c>
      <c r="Q92" s="48">
        <f t="shared" si="66"/>
        <v>91</v>
      </c>
      <c r="R92" s="48">
        <f ca="1" t="shared" si="67"/>
        <v>5.091</v>
      </c>
      <c r="S92" s="48">
        <f t="shared" si="68"/>
        <v>5</v>
      </c>
      <c r="T92" s="48">
        <f t="shared" si="69"/>
        <v>87</v>
      </c>
      <c r="U92" s="45" t="str">
        <f ca="1" t="shared" si="70"/>
        <v>MEUTEULET Francine</v>
      </c>
      <c r="V92" s="53" t="str">
        <f ca="1" t="shared" si="70"/>
        <v>APG38</v>
      </c>
      <c r="W92" s="77">
        <f ca="1" t="shared" si="54"/>
        <v>0</v>
      </c>
      <c r="X92" s="33">
        <f ca="1" t="shared" si="54"/>
        <v>12</v>
      </c>
      <c r="Y92" s="77">
        <f ca="1" t="shared" si="54"/>
        <v>4</v>
      </c>
      <c r="Z92" s="33">
        <f ca="1" t="shared" si="54"/>
        <v>9.5</v>
      </c>
      <c r="AA92" s="77">
        <f ca="1" t="shared" si="54"/>
        <v>5</v>
      </c>
      <c r="AB92" s="33">
        <f ca="1" t="shared" si="54"/>
        <v>10</v>
      </c>
      <c r="AC92" s="33">
        <f ca="1" t="shared" si="55"/>
        <v>9</v>
      </c>
      <c r="AD92" s="52">
        <f ca="1" t="shared" si="55"/>
        <v>31.490994995999998</v>
      </c>
      <c r="AE92" s="33">
        <f ca="1" t="shared" si="55"/>
        <v>12</v>
      </c>
    </row>
    <row r="93" spans="1:31" ht="15.75">
      <c r="A93" s="54" t="s">
        <v>98</v>
      </c>
      <c r="B93" s="53" t="s">
        <v>96</v>
      </c>
      <c r="C93" s="77">
        <v>0</v>
      </c>
      <c r="D93" s="33">
        <f t="shared" si="56"/>
        <v>12</v>
      </c>
      <c r="E93" s="77">
        <v>4</v>
      </c>
      <c r="F93" s="33">
        <f t="shared" si="57"/>
        <v>9.5</v>
      </c>
      <c r="G93" s="77">
        <v>6</v>
      </c>
      <c r="H93" s="33">
        <f t="shared" si="58"/>
        <v>7</v>
      </c>
      <c r="I93" s="33">
        <f t="shared" si="59"/>
        <v>0</v>
      </c>
      <c r="J93" s="33">
        <f t="shared" si="60"/>
        <v>4</v>
      </c>
      <c r="K93" s="33">
        <f t="shared" si="61"/>
        <v>6</v>
      </c>
      <c r="L93" s="33">
        <f t="shared" si="62"/>
        <v>10</v>
      </c>
      <c r="M93" s="52">
        <f t="shared" si="63"/>
        <v>28.489993996</v>
      </c>
      <c r="N93" s="33">
        <f t="shared" si="64"/>
        <v>11</v>
      </c>
      <c r="P93" s="48">
        <f t="shared" si="65"/>
        <v>93</v>
      </c>
      <c r="Q93" s="48">
        <f t="shared" si="66"/>
        <v>92</v>
      </c>
      <c r="R93" s="48">
        <f ca="1" t="shared" si="67"/>
        <v>11.092</v>
      </c>
      <c r="S93" s="48">
        <f t="shared" si="68"/>
        <v>11</v>
      </c>
      <c r="T93" s="48">
        <f t="shared" si="69"/>
        <v>85</v>
      </c>
      <c r="U93" s="53" t="str">
        <f ca="1" t="shared" si="70"/>
        <v>TOME Angel</v>
      </c>
      <c r="V93" s="53" t="str">
        <f ca="1" t="shared" si="70"/>
        <v>NO KILL 09</v>
      </c>
      <c r="W93" s="77">
        <f ca="1" t="shared" si="54"/>
        <v>0</v>
      </c>
      <c r="X93" s="33">
        <f ca="1" t="shared" si="54"/>
        <v>12</v>
      </c>
      <c r="Y93" s="77">
        <f ca="1" t="shared" si="54"/>
        <v>1</v>
      </c>
      <c r="Z93" s="33">
        <f ca="1" t="shared" si="54"/>
        <v>13</v>
      </c>
      <c r="AA93" s="77">
        <f ca="1" t="shared" si="54"/>
        <v>2</v>
      </c>
      <c r="AB93" s="33">
        <f ca="1" t="shared" si="54"/>
        <v>11.5</v>
      </c>
      <c r="AC93" s="33">
        <f ca="1" t="shared" si="55"/>
        <v>3</v>
      </c>
      <c r="AD93" s="52">
        <f ca="1" t="shared" si="55"/>
        <v>36.496997999</v>
      </c>
      <c r="AE93" s="33">
        <f ca="1" t="shared" si="55"/>
        <v>13</v>
      </c>
    </row>
    <row r="94" spans="1:31" ht="15.75">
      <c r="A94" s="33"/>
      <c r="B94" s="33"/>
      <c r="C94" s="33"/>
      <c r="D94" s="33">
        <f t="shared" si="56"/>
      </c>
      <c r="E94" s="33"/>
      <c r="F94" s="33">
        <f t="shared" si="57"/>
      </c>
      <c r="G94" s="33"/>
      <c r="H94" s="33">
        <f t="shared" si="58"/>
      </c>
      <c r="I94" s="33">
        <f t="shared" si="59"/>
        <v>0</v>
      </c>
      <c r="J94" s="33">
        <f t="shared" si="60"/>
        <v>0</v>
      </c>
      <c r="K94" s="33">
        <f t="shared" si="61"/>
        <v>0</v>
      </c>
      <c r="L94" s="33">
        <f t="shared" si="62"/>
      </c>
      <c r="M94" s="52">
        <f t="shared" si="63"/>
        <v>200</v>
      </c>
      <c r="N94" s="33">
        <f t="shared" si="64"/>
      </c>
      <c r="P94" s="48" t="b">
        <f t="shared" si="65"/>
        <v>0</v>
      </c>
      <c r="Q94" s="48">
        <f t="shared" si="66"/>
      </c>
      <c r="R94" s="48">
        <f ca="1" t="shared" si="67"/>
      </c>
      <c r="S94" s="48">
        <f t="shared" si="68"/>
      </c>
      <c r="T94" s="48">
        <f t="shared" si="69"/>
      </c>
      <c r="U94" s="53">
        <f ca="1" t="shared" si="70"/>
      </c>
      <c r="V94" s="53">
        <f ca="1" t="shared" si="70"/>
      </c>
      <c r="W94" s="77">
        <f ca="1" t="shared" si="54"/>
      </c>
      <c r="X94" s="33">
        <f ca="1" t="shared" si="54"/>
      </c>
      <c r="Y94" s="77">
        <f ca="1" t="shared" si="54"/>
      </c>
      <c r="Z94" s="33">
        <f ca="1" t="shared" si="54"/>
      </c>
      <c r="AA94" s="77">
        <f ca="1" t="shared" si="54"/>
      </c>
      <c r="AB94" s="33">
        <f ca="1" t="shared" si="54"/>
      </c>
      <c r="AC94" s="33">
        <f ca="1" t="shared" si="55"/>
      </c>
      <c r="AD94" s="52">
        <f ca="1" t="shared" si="55"/>
      </c>
      <c r="AE94" s="33">
        <f ca="1" t="shared" si="55"/>
      </c>
    </row>
    <row r="95" spans="1:31" ht="15.75">
      <c r="A95" s="33"/>
      <c r="B95" s="33"/>
      <c r="C95" s="33"/>
      <c r="D95" s="33">
        <f t="shared" si="56"/>
      </c>
      <c r="E95" s="33"/>
      <c r="F95" s="33">
        <f t="shared" si="57"/>
      </c>
      <c r="G95" s="33"/>
      <c r="H95" s="33">
        <f t="shared" si="58"/>
      </c>
      <c r="I95" s="33">
        <f t="shared" si="59"/>
        <v>0</v>
      </c>
      <c r="J95" s="33">
        <f t="shared" si="60"/>
        <v>0</v>
      </c>
      <c r="K95" s="33">
        <f t="shared" si="61"/>
        <v>0</v>
      </c>
      <c r="L95" s="33">
        <f t="shared" si="62"/>
      </c>
      <c r="M95" s="52">
        <f t="shared" si="63"/>
        <v>200</v>
      </c>
      <c r="N95" s="33">
        <f t="shared" si="64"/>
      </c>
      <c r="P95" s="48" t="b">
        <f t="shared" si="65"/>
        <v>0</v>
      </c>
      <c r="Q95" s="48">
        <f t="shared" si="66"/>
      </c>
      <c r="R95" s="48">
        <f ca="1" t="shared" si="67"/>
      </c>
      <c r="S95" s="48">
        <f t="shared" si="68"/>
      </c>
      <c r="T95" s="48">
        <f t="shared" si="69"/>
      </c>
      <c r="U95" s="53">
        <f ca="1" t="shared" si="70"/>
      </c>
      <c r="V95" s="53">
        <f ca="1" t="shared" si="70"/>
      </c>
      <c r="W95" s="33">
        <f ca="1" t="shared" si="54"/>
      </c>
      <c r="X95" s="33">
        <f ca="1" t="shared" si="54"/>
      </c>
      <c r="Y95" s="33">
        <f ca="1" t="shared" si="54"/>
      </c>
      <c r="Z95" s="33">
        <f ca="1" t="shared" si="54"/>
      </c>
      <c r="AA95" s="33">
        <f ca="1" t="shared" si="54"/>
      </c>
      <c r="AB95" s="33">
        <f ca="1" t="shared" si="54"/>
      </c>
      <c r="AC95" s="33">
        <f ca="1" t="shared" si="55"/>
      </c>
      <c r="AD95" s="52">
        <f ca="1" t="shared" si="55"/>
      </c>
      <c r="AE95" s="33">
        <f ca="1" t="shared" si="55"/>
      </c>
    </row>
    <row r="96" spans="1:31" ht="15.75">
      <c r="A96" s="33"/>
      <c r="B96" s="33"/>
      <c r="C96" s="33"/>
      <c r="D96" s="33">
        <f t="shared" si="56"/>
      </c>
      <c r="E96" s="33"/>
      <c r="F96" s="33">
        <f t="shared" si="57"/>
      </c>
      <c r="G96" s="33"/>
      <c r="H96" s="33">
        <f t="shared" si="58"/>
      </c>
      <c r="I96" s="33">
        <f t="shared" si="59"/>
        <v>0</v>
      </c>
      <c r="J96" s="33">
        <f t="shared" si="60"/>
        <v>0</v>
      </c>
      <c r="K96" s="33">
        <f t="shared" si="61"/>
        <v>0</v>
      </c>
      <c r="L96" s="33">
        <f t="shared" si="62"/>
      </c>
      <c r="M96" s="52">
        <f t="shared" si="63"/>
        <v>200</v>
      </c>
      <c r="N96" s="33">
        <f t="shared" si="64"/>
      </c>
      <c r="P96" s="48" t="b">
        <f t="shared" si="65"/>
        <v>0</v>
      </c>
      <c r="Q96" s="48">
        <f t="shared" si="66"/>
      </c>
      <c r="R96" s="48">
        <f ca="1" t="shared" si="67"/>
      </c>
      <c r="S96" s="48">
        <f t="shared" si="68"/>
      </c>
      <c r="T96" s="48">
        <f t="shared" si="69"/>
      </c>
      <c r="U96" s="53">
        <f ca="1" t="shared" si="70"/>
      </c>
      <c r="V96" s="53">
        <f ca="1" t="shared" si="70"/>
      </c>
      <c r="W96" s="33">
        <f ca="1" t="shared" si="54"/>
      </c>
      <c r="X96" s="33">
        <f ca="1" t="shared" si="54"/>
      </c>
      <c r="Y96" s="33">
        <f ca="1" t="shared" si="54"/>
      </c>
      <c r="Z96" s="33">
        <f ca="1" t="shared" si="54"/>
      </c>
      <c r="AA96" s="33">
        <f ca="1" t="shared" si="54"/>
      </c>
      <c r="AB96" s="33">
        <f ca="1" t="shared" si="54"/>
      </c>
      <c r="AC96" s="33">
        <f ca="1" t="shared" si="55"/>
      </c>
      <c r="AD96" s="52">
        <f ca="1" t="shared" si="55"/>
      </c>
      <c r="AE96" s="33">
        <f ca="1" t="shared" si="55"/>
      </c>
    </row>
    <row r="97" spans="1:31" ht="15.75">
      <c r="A97" s="33"/>
      <c r="B97" s="33"/>
      <c r="C97" s="33"/>
      <c r="D97" s="33">
        <f t="shared" si="56"/>
      </c>
      <c r="E97" s="33"/>
      <c r="F97" s="33">
        <f t="shared" si="57"/>
      </c>
      <c r="G97" s="33"/>
      <c r="H97" s="33">
        <f t="shared" si="58"/>
      </c>
      <c r="I97" s="33">
        <f t="shared" si="59"/>
        <v>0</v>
      </c>
      <c r="J97" s="33">
        <f t="shared" si="60"/>
        <v>0</v>
      </c>
      <c r="K97" s="33">
        <f t="shared" si="61"/>
        <v>0</v>
      </c>
      <c r="L97" s="33">
        <f t="shared" si="62"/>
      </c>
      <c r="M97" s="52">
        <f t="shared" si="63"/>
        <v>200</v>
      </c>
      <c r="N97" s="33">
        <f t="shared" si="64"/>
      </c>
      <c r="P97" s="48" t="b">
        <f t="shared" si="65"/>
        <v>0</v>
      </c>
      <c r="Q97" s="48">
        <f t="shared" si="66"/>
      </c>
      <c r="R97" s="48">
        <f ca="1" t="shared" si="67"/>
      </c>
      <c r="S97" s="48">
        <f t="shared" si="68"/>
      </c>
      <c r="T97" s="48">
        <f t="shared" si="69"/>
      </c>
      <c r="U97" s="53">
        <f ca="1" t="shared" si="70"/>
      </c>
      <c r="V97" s="53">
        <f ca="1" t="shared" si="70"/>
      </c>
      <c r="W97" s="33">
        <f ca="1" t="shared" si="54"/>
      </c>
      <c r="X97" s="33">
        <f ca="1" t="shared" si="54"/>
      </c>
      <c r="Y97" s="33">
        <f ca="1" t="shared" si="54"/>
      </c>
      <c r="Z97" s="33">
        <f ca="1" t="shared" si="54"/>
      </c>
      <c r="AA97" s="33">
        <f ca="1" t="shared" si="54"/>
      </c>
      <c r="AB97" s="33">
        <f ca="1" t="shared" si="54"/>
      </c>
      <c r="AC97" s="33">
        <f ca="1" t="shared" si="55"/>
      </c>
      <c r="AD97" s="52">
        <f ca="1" t="shared" si="55"/>
      </c>
      <c r="AE97" s="33">
        <f ca="1" t="shared" si="55"/>
      </c>
    </row>
    <row r="98" spans="1:31" ht="15.75">
      <c r="A98" s="33"/>
      <c r="B98" s="33"/>
      <c r="C98" s="33"/>
      <c r="D98" s="33">
        <f t="shared" si="56"/>
      </c>
      <c r="E98" s="33"/>
      <c r="F98" s="33">
        <f t="shared" si="57"/>
      </c>
      <c r="G98" s="33"/>
      <c r="H98" s="33">
        <f t="shared" si="58"/>
      </c>
      <c r="I98" s="33">
        <f t="shared" si="59"/>
        <v>0</v>
      </c>
      <c r="J98" s="33">
        <f t="shared" si="60"/>
        <v>0</v>
      </c>
      <c r="K98" s="33">
        <f t="shared" si="61"/>
        <v>0</v>
      </c>
      <c r="L98" s="33">
        <f t="shared" si="62"/>
      </c>
      <c r="M98" s="52">
        <f t="shared" si="63"/>
        <v>200</v>
      </c>
      <c r="N98" s="33">
        <f t="shared" si="64"/>
      </c>
      <c r="P98" s="48" t="b">
        <f t="shared" si="65"/>
        <v>0</v>
      </c>
      <c r="Q98" s="48">
        <f t="shared" si="66"/>
      </c>
      <c r="R98" s="48">
        <f ca="1" t="shared" si="67"/>
      </c>
      <c r="S98" s="48">
        <f t="shared" si="68"/>
      </c>
      <c r="T98" s="48">
        <f t="shared" si="69"/>
      </c>
      <c r="U98" s="53">
        <f ca="1" t="shared" si="70"/>
      </c>
      <c r="V98" s="53">
        <f ca="1" t="shared" si="70"/>
      </c>
      <c r="W98" s="33">
        <f ca="1" t="shared" si="54"/>
      </c>
      <c r="X98" s="33">
        <f ca="1" t="shared" si="54"/>
      </c>
      <c r="Y98" s="33">
        <f ca="1" t="shared" si="54"/>
      </c>
      <c r="Z98" s="33">
        <f ca="1" t="shared" si="54"/>
      </c>
      <c r="AA98" s="33">
        <f ca="1" t="shared" si="54"/>
      </c>
      <c r="AB98" s="33">
        <f ca="1" t="shared" si="54"/>
      </c>
      <c r="AC98" s="33">
        <f ca="1" t="shared" si="55"/>
      </c>
      <c r="AD98" s="52">
        <f ca="1" t="shared" si="55"/>
      </c>
      <c r="AE98" s="33">
        <f ca="1" t="shared" si="55"/>
      </c>
    </row>
    <row r="99" spans="1:31" ht="15.75">
      <c r="A99" s="33"/>
      <c r="B99" s="33"/>
      <c r="C99" s="33"/>
      <c r="D99" s="33">
        <f t="shared" si="56"/>
      </c>
      <c r="E99" s="33"/>
      <c r="F99" s="33">
        <f t="shared" si="57"/>
      </c>
      <c r="G99" s="33"/>
      <c r="H99" s="33">
        <f t="shared" si="58"/>
      </c>
      <c r="I99" s="33">
        <f t="shared" si="59"/>
        <v>0</v>
      </c>
      <c r="J99" s="33">
        <f t="shared" si="60"/>
        <v>0</v>
      </c>
      <c r="K99" s="33">
        <f t="shared" si="61"/>
        <v>0</v>
      </c>
      <c r="L99" s="33">
        <f t="shared" si="62"/>
      </c>
      <c r="M99" s="52">
        <f t="shared" si="63"/>
        <v>200</v>
      </c>
      <c r="N99" s="33">
        <f t="shared" si="64"/>
      </c>
      <c r="P99" s="48" t="b">
        <f t="shared" si="65"/>
        <v>0</v>
      </c>
      <c r="Q99" s="48">
        <f t="shared" si="66"/>
      </c>
      <c r="R99" s="48">
        <f ca="1" t="shared" si="67"/>
      </c>
      <c r="S99" s="48">
        <f t="shared" si="68"/>
      </c>
      <c r="T99" s="48">
        <f t="shared" si="69"/>
      </c>
      <c r="U99" s="53">
        <f ca="1" t="shared" si="70"/>
      </c>
      <c r="V99" s="53">
        <f ca="1" t="shared" si="70"/>
      </c>
      <c r="W99" s="33">
        <f ca="1" t="shared" si="54"/>
      </c>
      <c r="X99" s="33">
        <f ca="1" t="shared" si="54"/>
      </c>
      <c r="Y99" s="33">
        <f ca="1" t="shared" si="54"/>
      </c>
      <c r="Z99" s="33">
        <f ca="1" t="shared" si="54"/>
      </c>
      <c r="AA99" s="33">
        <f ca="1" t="shared" si="54"/>
      </c>
      <c r="AB99" s="33">
        <f ca="1" t="shared" si="54"/>
      </c>
      <c r="AC99" s="33">
        <f ca="1" t="shared" si="55"/>
      </c>
      <c r="AD99" s="52">
        <f ca="1" t="shared" si="55"/>
      </c>
      <c r="AE99" s="33">
        <f ca="1" t="shared" si="55"/>
      </c>
    </row>
  </sheetData>
  <sheetProtection/>
  <mergeCells count="55">
    <mergeCell ref="G1:N3"/>
    <mergeCell ref="B79:B80"/>
    <mergeCell ref="B54:B55"/>
    <mergeCell ref="C79:D79"/>
    <mergeCell ref="E79:F79"/>
    <mergeCell ref="I29:K29"/>
    <mergeCell ref="C29:D29"/>
    <mergeCell ref="C54:D54"/>
    <mergeCell ref="E54:F54"/>
    <mergeCell ref="G29:H29"/>
    <mergeCell ref="A79:A80"/>
    <mergeCell ref="G79:H79"/>
    <mergeCell ref="B29:B30"/>
    <mergeCell ref="E29:F29"/>
    <mergeCell ref="A54:A55"/>
    <mergeCell ref="A4:A5"/>
    <mergeCell ref="B4:B5"/>
    <mergeCell ref="A29:A30"/>
    <mergeCell ref="G54:H54"/>
    <mergeCell ref="C4:D4"/>
    <mergeCell ref="N29:N30"/>
    <mergeCell ref="I54:K54"/>
    <mergeCell ref="N54:N55"/>
    <mergeCell ref="I79:K79"/>
    <mergeCell ref="N79:N80"/>
    <mergeCell ref="E4:F4"/>
    <mergeCell ref="G4:H4"/>
    <mergeCell ref="I4:K4"/>
    <mergeCell ref="N4:N5"/>
    <mergeCell ref="G28:H28"/>
    <mergeCell ref="U4:U5"/>
    <mergeCell ref="V4:V5"/>
    <mergeCell ref="W4:X4"/>
    <mergeCell ref="Y4:Z4"/>
    <mergeCell ref="AA4:AB4"/>
    <mergeCell ref="AE4:AE5"/>
    <mergeCell ref="AA28:AB28"/>
    <mergeCell ref="U29:U30"/>
    <mergeCell ref="V29:V30"/>
    <mergeCell ref="W29:X29"/>
    <mergeCell ref="Y29:Z29"/>
    <mergeCell ref="AA29:AB29"/>
    <mergeCell ref="AE29:AE30"/>
    <mergeCell ref="U54:U55"/>
    <mergeCell ref="V54:V55"/>
    <mergeCell ref="W54:X54"/>
    <mergeCell ref="Y54:Z54"/>
    <mergeCell ref="AA54:AB54"/>
    <mergeCell ref="AE54:AE55"/>
    <mergeCell ref="U79:U80"/>
    <mergeCell ref="V79:V80"/>
    <mergeCell ref="W79:X79"/>
    <mergeCell ref="Y79:Z79"/>
    <mergeCell ref="AA79:AB79"/>
    <mergeCell ref="AE79:AE8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90" r:id="rId1"/>
  <rowBreaks count="3" manualBreakCount="3">
    <brk id="25" max="255" man="1"/>
    <brk id="50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zoomScalePageLayoutView="0" workbookViewId="0" topLeftCell="A45">
      <selection activeCell="A86" sqref="A86:B86"/>
    </sheetView>
  </sheetViews>
  <sheetFormatPr defaultColWidth="11.421875" defaultRowHeight="15" outlineLevelCol="1"/>
  <cols>
    <col min="1" max="1" width="25.421875" style="42" bestFit="1" customWidth="1"/>
    <col min="2" max="2" width="20.57421875" style="42" bestFit="1" customWidth="1"/>
    <col min="3" max="3" width="6.57421875" style="42" customWidth="1"/>
    <col min="4" max="4" width="6.57421875" style="42" bestFit="1" customWidth="1"/>
    <col min="5" max="8" width="6.7109375" style="42" customWidth="1"/>
    <col min="9" max="11" width="4.8515625" style="42" hidden="1" customWidth="1" outlineLevel="1"/>
    <col min="12" max="12" width="6.7109375" style="42" customWidth="1" collapsed="1"/>
    <col min="13" max="13" width="6.7109375" style="48" customWidth="1"/>
    <col min="14" max="14" width="6.7109375" style="42" customWidth="1"/>
    <col min="15" max="15" width="3.7109375" style="42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2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43</v>
      </c>
      <c r="B2" s="2" t="s">
        <v>15</v>
      </c>
      <c r="C2" s="2" t="s">
        <v>16</v>
      </c>
      <c r="D2" s="2"/>
      <c r="E2" s="2"/>
      <c r="F2" s="2" t="s">
        <v>60</v>
      </c>
      <c r="G2" s="98"/>
      <c r="H2" s="98"/>
      <c r="I2" s="98"/>
      <c r="J2" s="98"/>
      <c r="K2" s="98"/>
      <c r="L2" s="98"/>
      <c r="M2" s="98"/>
      <c r="N2" s="98"/>
      <c r="U2" s="1" t="s">
        <v>43</v>
      </c>
      <c r="V2" s="2" t="s">
        <v>15</v>
      </c>
      <c r="W2" s="2" t="s">
        <v>16</v>
      </c>
      <c r="X2" s="2"/>
      <c r="Y2" s="2"/>
      <c r="Z2" s="2" t="str">
        <f>F2</f>
        <v>C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15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92"/>
    </row>
    <row r="6" spans="1:31" ht="15.75">
      <c r="A6" s="53" t="s">
        <v>11</v>
      </c>
      <c r="B6" s="55" t="s">
        <v>94</v>
      </c>
      <c r="C6" s="77">
        <v>3</v>
      </c>
      <c r="D6" s="33">
        <f aca="true" t="shared" si="0" ref="D6:D24">IF(OR(A6="",C6=""),"",RANK(C6,$C$6:$C$24,0)+(COUNT($C$6:$C$24)+1-RANK(C6,$C$6:$C$24,0)-RANK(C6,$C$6:$C$24,1))/2)</f>
        <v>11</v>
      </c>
      <c r="E6" s="77">
        <v>4</v>
      </c>
      <c r="F6" s="33">
        <f>IF(OR(A6="",E6=""),"",RANK(E6,$E$6:$E$24,0)+(COUNT($E$6:$E$24)+1-RANK(E6,$E$6:$E$24,0)-RANK(E6,$E$6:$E$24,1))/2)</f>
        <v>8</v>
      </c>
      <c r="G6" s="77">
        <v>4</v>
      </c>
      <c r="H6" s="33">
        <f>IF(OR(A6="",G6=""),"",RANK(G6,$G$6:$G$24,0)+(COUNT($G$6:$G$24)+1-RANK(G6,$G$6:$G$24,0)-RANK(G6,$G$6:$G$24,1))/2)</f>
        <v>3</v>
      </c>
      <c r="I6" s="33">
        <f>C6</f>
        <v>3</v>
      </c>
      <c r="J6" s="33">
        <f>E6</f>
        <v>4</v>
      </c>
      <c r="K6" s="33">
        <f>G6</f>
        <v>4</v>
      </c>
      <c r="L6" s="33">
        <f>IF(A6=0,"",SUM(C6,E6,G6))</f>
        <v>11</v>
      </c>
      <c r="M6" s="52">
        <f>SUM(D6,F6,H6,IF(L6="",200,-L6/10^3),-LARGE(I6:K6,1)/10^6,-LARGE(I6:K6,2)/10^9,-LARGE(I6:K6,3)/10^12)</f>
        <v>21.988995995997</v>
      </c>
      <c r="N6" s="33">
        <f aca="true" t="shared" si="1" ref="N6:N24">IF(L6="","",RANK(M6,$M$6:$M$24,1)+(COUNT($M$6:$M$24)+1-RANK(M6,$M$6:$M$24,0)-RANK(M6,$M$6:$M$24,1))/2)</f>
        <v>7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7.005</v>
      </c>
      <c r="S6" s="48">
        <f>IF(R6="","",RANK(R6,R$6:R$24,1))</f>
        <v>7</v>
      </c>
      <c r="T6" s="48">
        <f>IF(S6="","",INDEX(Q$6:Q$24,MATCH(ROW(P1),S$6:S$24,0)))</f>
        <v>13</v>
      </c>
      <c r="U6" s="53" t="str">
        <f aca="true" ca="1" t="shared" si="2" ref="U6:U24">IF($T6="","",OFFSET(A$1,$T6,))</f>
        <v>ROJO DIAZ Jean-Pierre</v>
      </c>
      <c r="V6" s="55" t="str">
        <f aca="true" ca="1" t="shared" si="3" ref="V6:V24">IF($T6="","",OFFSET(B$1,$T6,))</f>
        <v>NO KILL 33</v>
      </c>
      <c r="W6" s="77">
        <f aca="true" ca="1" t="shared" si="4" ref="W6:AB21">IF($T6="","",OFFSET(C$1,$T6,))</f>
        <v>7</v>
      </c>
      <c r="X6" s="33">
        <f ca="1" t="shared" si="4"/>
        <v>4.5</v>
      </c>
      <c r="Y6" s="77">
        <f ca="1" t="shared" si="4"/>
        <v>6</v>
      </c>
      <c r="Z6" s="33">
        <f ca="1" t="shared" si="4"/>
        <v>4</v>
      </c>
      <c r="AA6" s="77">
        <f ca="1" t="shared" si="4"/>
        <v>8</v>
      </c>
      <c r="AB6" s="33">
        <f ca="1" t="shared" si="4"/>
        <v>1</v>
      </c>
      <c r="AC6" s="33">
        <f aca="true" ca="1" t="shared" si="5" ref="AC6:AE21">IF($T6="","",OFFSET(L$1,$T6,))</f>
        <v>21</v>
      </c>
      <c r="AD6" s="52">
        <f ca="1" t="shared" si="5"/>
        <v>9.478991992993999</v>
      </c>
      <c r="AE6" s="33">
        <f ca="1" t="shared" si="5"/>
        <v>1</v>
      </c>
    </row>
    <row r="7" spans="1:31" ht="15.75">
      <c r="A7" s="53" t="s">
        <v>124</v>
      </c>
      <c r="B7" s="55" t="s">
        <v>91</v>
      </c>
      <c r="C7" s="77">
        <v>1</v>
      </c>
      <c r="D7" s="33">
        <f t="shared" si="0"/>
        <v>12</v>
      </c>
      <c r="E7" s="77">
        <v>2</v>
      </c>
      <c r="F7" s="33">
        <f aca="true" t="shared" si="6" ref="F7:F24">IF(OR(A7="",E7=""),"",RANK(E7,$E$6:$E$24,0)+(COUNT($E$6:$E$24)+1-RANK(E7,$E$6:$E$24,0)-RANK(E7,$E$6:$E$24,1))/2)</f>
        <v>12</v>
      </c>
      <c r="G7" s="77">
        <v>2</v>
      </c>
      <c r="H7" s="33">
        <f aca="true" t="shared" si="7" ref="H7:H24">IF(OR(A7="",G7=""),"",RANK(G7,$G$6:$G$24,0)+(COUNT($G$6:$G$24)+1-RANK(G7,$G$6:$G$24,0)-RANK(G7,$G$6:$G$24,1))/2)</f>
        <v>6.5</v>
      </c>
      <c r="I7" s="33">
        <f aca="true" t="shared" si="8" ref="I7:I24">C7</f>
        <v>1</v>
      </c>
      <c r="J7" s="33">
        <f aca="true" t="shared" si="9" ref="J7:J24">E7</f>
        <v>2</v>
      </c>
      <c r="K7" s="33">
        <f aca="true" t="shared" si="10" ref="K7:K24">G7</f>
        <v>2</v>
      </c>
      <c r="L7" s="33">
        <f aca="true" t="shared" si="11" ref="L7:L24">IF(A7=0,"",SUM(C7,E7,G7))</f>
        <v>5</v>
      </c>
      <c r="M7" s="52">
        <f aca="true" t="shared" si="12" ref="M7:M24">SUM(D7,F7,H7,IF(L7="",200,-L7/10^3),-LARGE(I7:K7,1)/10^6,-LARGE(I7:K7,2)/10^9,-LARGE(I7:K7,3)/10^12)</f>
        <v>30.494997997999004</v>
      </c>
      <c r="N7" s="33">
        <f t="shared" si="1"/>
        <v>13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13.006</v>
      </c>
      <c r="S7" s="48">
        <f aca="true" t="shared" si="16" ref="S7:S24">IF(R7="","",RANK(R7,R$6:R$24,1))</f>
        <v>13</v>
      </c>
      <c r="T7" s="48">
        <f aca="true" t="shared" si="17" ref="T7:T24">IF(S7="","",INDEX(Q$6:Q$24,MATCH(ROW(P2),S$6:S$24,0)))</f>
        <v>7</v>
      </c>
      <c r="U7" s="53" t="str">
        <f ca="1" t="shared" si="2"/>
        <v>LESPIELLE Eric</v>
      </c>
      <c r="V7" s="55" t="str">
        <f ca="1" t="shared" si="3"/>
        <v>NO KILL 09</v>
      </c>
      <c r="W7" s="77">
        <f ca="1" t="shared" si="4"/>
        <v>12</v>
      </c>
      <c r="X7" s="33">
        <f ca="1" t="shared" si="4"/>
        <v>2</v>
      </c>
      <c r="Y7" s="77">
        <f ca="1" t="shared" si="4"/>
        <v>5</v>
      </c>
      <c r="Z7" s="33">
        <f ca="1" t="shared" si="4"/>
        <v>6.5</v>
      </c>
      <c r="AA7" s="77">
        <f ca="1" t="shared" si="4"/>
        <v>2</v>
      </c>
      <c r="AB7" s="33">
        <f ca="1" t="shared" si="4"/>
        <v>6.5</v>
      </c>
      <c r="AC7" s="33">
        <f ca="1" t="shared" si="5"/>
        <v>19</v>
      </c>
      <c r="AD7" s="52">
        <f ca="1" t="shared" si="5"/>
        <v>14.980987994998</v>
      </c>
      <c r="AE7" s="33">
        <f ca="1" t="shared" si="5"/>
        <v>2</v>
      </c>
    </row>
    <row r="8" spans="1:31" ht="15.75">
      <c r="A8" s="53" t="s">
        <v>13</v>
      </c>
      <c r="B8" s="55" t="s">
        <v>89</v>
      </c>
      <c r="C8" s="77">
        <v>12</v>
      </c>
      <c r="D8" s="33">
        <f t="shared" si="0"/>
        <v>2</v>
      </c>
      <c r="E8" s="77">
        <v>5</v>
      </c>
      <c r="F8" s="33">
        <f t="shared" si="6"/>
        <v>6.5</v>
      </c>
      <c r="G8" s="77">
        <v>2</v>
      </c>
      <c r="H8" s="33">
        <f t="shared" si="7"/>
        <v>6.5</v>
      </c>
      <c r="I8" s="33">
        <f t="shared" si="8"/>
        <v>12</v>
      </c>
      <c r="J8" s="33">
        <f t="shared" si="9"/>
        <v>5</v>
      </c>
      <c r="K8" s="33">
        <f t="shared" si="10"/>
        <v>2</v>
      </c>
      <c r="L8" s="33">
        <f t="shared" si="11"/>
        <v>19</v>
      </c>
      <c r="M8" s="52">
        <f t="shared" si="12"/>
        <v>14.980987994998</v>
      </c>
      <c r="N8" s="33">
        <f t="shared" si="1"/>
        <v>2</v>
      </c>
      <c r="P8" s="48">
        <f t="shared" si="13"/>
        <v>8</v>
      </c>
      <c r="Q8" s="48">
        <f t="shared" si="14"/>
        <v>7</v>
      </c>
      <c r="R8" s="48">
        <f ca="1" t="shared" si="15"/>
        <v>2.007</v>
      </c>
      <c r="S8" s="48">
        <f t="shared" si="16"/>
        <v>2</v>
      </c>
      <c r="T8" s="48">
        <f t="shared" si="17"/>
        <v>8</v>
      </c>
      <c r="U8" s="53" t="str">
        <f ca="1" t="shared" si="2"/>
        <v>LEYGNIER Sylvain</v>
      </c>
      <c r="V8" s="55" t="str">
        <f ca="1" t="shared" si="3"/>
        <v>APG38</v>
      </c>
      <c r="W8" s="77">
        <f ca="1" t="shared" si="4"/>
        <v>13</v>
      </c>
      <c r="X8" s="33">
        <f ca="1" t="shared" si="4"/>
        <v>1</v>
      </c>
      <c r="Y8" s="77">
        <f ca="1" t="shared" si="4"/>
        <v>6</v>
      </c>
      <c r="Z8" s="33">
        <f ca="1" t="shared" si="4"/>
        <v>4</v>
      </c>
      <c r="AA8" s="77">
        <f ca="1" t="shared" si="4"/>
        <v>1</v>
      </c>
      <c r="AB8" s="33">
        <f ca="1" t="shared" si="4"/>
        <v>11.5</v>
      </c>
      <c r="AC8" s="33">
        <f ca="1" t="shared" si="5"/>
        <v>20</v>
      </c>
      <c r="AD8" s="52">
        <f ca="1" t="shared" si="5"/>
        <v>16.479986993999002</v>
      </c>
      <c r="AE8" s="33">
        <f ca="1" t="shared" si="5"/>
        <v>3</v>
      </c>
    </row>
    <row r="9" spans="1:31" ht="15.75">
      <c r="A9" s="53" t="s">
        <v>97</v>
      </c>
      <c r="B9" s="55" t="s">
        <v>47</v>
      </c>
      <c r="C9" s="77">
        <v>13</v>
      </c>
      <c r="D9" s="33">
        <f t="shared" si="0"/>
        <v>1</v>
      </c>
      <c r="E9" s="77">
        <v>6</v>
      </c>
      <c r="F9" s="33">
        <f t="shared" si="6"/>
        <v>4</v>
      </c>
      <c r="G9" s="77">
        <v>1</v>
      </c>
      <c r="H9" s="33">
        <f t="shared" si="7"/>
        <v>11.5</v>
      </c>
      <c r="I9" s="33">
        <f t="shared" si="8"/>
        <v>13</v>
      </c>
      <c r="J9" s="33">
        <f t="shared" si="9"/>
        <v>6</v>
      </c>
      <c r="K9" s="33">
        <f t="shared" si="10"/>
        <v>1</v>
      </c>
      <c r="L9" s="33">
        <f t="shared" si="11"/>
        <v>20</v>
      </c>
      <c r="M9" s="52">
        <f t="shared" si="12"/>
        <v>16.479986993999002</v>
      </c>
      <c r="N9" s="33">
        <f t="shared" si="1"/>
        <v>3</v>
      </c>
      <c r="P9" s="48">
        <f t="shared" si="13"/>
        <v>9</v>
      </c>
      <c r="Q9" s="48">
        <f t="shared" si="14"/>
        <v>8</v>
      </c>
      <c r="R9" s="48">
        <f ca="1" t="shared" si="15"/>
        <v>3.008</v>
      </c>
      <c r="S9" s="48">
        <f t="shared" si="16"/>
        <v>3</v>
      </c>
      <c r="T9" s="48">
        <f t="shared" si="17"/>
        <v>16</v>
      </c>
      <c r="U9" s="53" t="str">
        <f ca="1" t="shared" si="2"/>
        <v>CALVAYRAC Didier</v>
      </c>
      <c r="V9" s="55" t="str">
        <f ca="1" t="shared" si="3"/>
        <v>SALMO TOC</v>
      </c>
      <c r="W9" s="77">
        <f ca="1" t="shared" si="4"/>
        <v>6</v>
      </c>
      <c r="X9" s="33">
        <f ca="1" t="shared" si="4"/>
        <v>7</v>
      </c>
      <c r="Y9" s="77">
        <f ca="1" t="shared" si="4"/>
        <v>6</v>
      </c>
      <c r="Z9" s="33">
        <f ca="1" t="shared" si="4"/>
        <v>4</v>
      </c>
      <c r="AA9" s="77">
        <f ca="1" t="shared" si="4"/>
        <v>2</v>
      </c>
      <c r="AB9" s="33">
        <f ca="1" t="shared" si="4"/>
        <v>6.5</v>
      </c>
      <c r="AC9" s="33">
        <f ca="1" t="shared" si="5"/>
        <v>14</v>
      </c>
      <c r="AD9" s="52">
        <f ca="1" t="shared" si="5"/>
        <v>17.485993993998</v>
      </c>
      <c r="AE9" s="33">
        <f ca="1" t="shared" si="5"/>
        <v>4</v>
      </c>
    </row>
    <row r="10" spans="1:31" ht="15.75">
      <c r="A10" s="54" t="s">
        <v>38</v>
      </c>
      <c r="B10" s="55" t="s">
        <v>47</v>
      </c>
      <c r="C10" s="77">
        <v>5</v>
      </c>
      <c r="D10" s="33">
        <f t="shared" si="0"/>
        <v>9.5</v>
      </c>
      <c r="E10" s="77">
        <v>5</v>
      </c>
      <c r="F10" s="33">
        <f t="shared" si="6"/>
        <v>6.5</v>
      </c>
      <c r="G10" s="77">
        <v>0</v>
      </c>
      <c r="H10" s="33">
        <f t="shared" si="7"/>
        <v>14.5</v>
      </c>
      <c r="I10" s="33">
        <f t="shared" si="8"/>
        <v>5</v>
      </c>
      <c r="J10" s="33">
        <f t="shared" si="9"/>
        <v>5</v>
      </c>
      <c r="K10" s="33">
        <f t="shared" si="10"/>
        <v>0</v>
      </c>
      <c r="L10" s="33">
        <f t="shared" si="11"/>
        <v>10</v>
      </c>
      <c r="M10" s="52">
        <f t="shared" si="12"/>
        <v>30.489994994999996</v>
      </c>
      <c r="N10" s="33">
        <f t="shared" si="1"/>
        <v>11</v>
      </c>
      <c r="P10" s="48">
        <f t="shared" si="13"/>
        <v>10</v>
      </c>
      <c r="Q10" s="48">
        <f t="shared" si="14"/>
        <v>9</v>
      </c>
      <c r="R10" s="48">
        <f ca="1" t="shared" si="15"/>
        <v>11.009</v>
      </c>
      <c r="S10" s="48">
        <f t="shared" si="16"/>
        <v>11</v>
      </c>
      <c r="T10" s="48">
        <f t="shared" si="17"/>
        <v>15</v>
      </c>
      <c r="U10" s="53" t="str">
        <f ca="1" t="shared" si="2"/>
        <v>ODET Alain</v>
      </c>
      <c r="V10" s="55" t="str">
        <f ca="1" t="shared" si="3"/>
        <v>TRUITE PASSION</v>
      </c>
      <c r="W10" s="77">
        <f ca="1" t="shared" si="4"/>
        <v>5</v>
      </c>
      <c r="X10" s="33">
        <f ca="1" t="shared" si="4"/>
        <v>9.5</v>
      </c>
      <c r="Y10" s="77">
        <f ca="1" t="shared" si="4"/>
        <v>7</v>
      </c>
      <c r="Z10" s="33">
        <f ca="1" t="shared" si="4"/>
        <v>2</v>
      </c>
      <c r="AA10" s="77">
        <f ca="1" t="shared" si="4"/>
        <v>2</v>
      </c>
      <c r="AB10" s="33">
        <f ca="1" t="shared" si="4"/>
        <v>6.5</v>
      </c>
      <c r="AC10" s="33">
        <f ca="1" t="shared" si="5"/>
        <v>14</v>
      </c>
      <c r="AD10" s="52">
        <f ca="1" t="shared" si="5"/>
        <v>17.985992994998</v>
      </c>
      <c r="AE10" s="33">
        <f ca="1" t="shared" si="5"/>
        <v>5</v>
      </c>
    </row>
    <row r="11" spans="1:31" ht="15.75">
      <c r="A11" s="53" t="s">
        <v>40</v>
      </c>
      <c r="B11" s="55" t="s">
        <v>94</v>
      </c>
      <c r="C11" s="77">
        <v>0</v>
      </c>
      <c r="D11" s="33">
        <f t="shared" si="0"/>
        <v>14</v>
      </c>
      <c r="E11" s="77">
        <v>1</v>
      </c>
      <c r="F11" s="33">
        <f t="shared" si="6"/>
        <v>14</v>
      </c>
      <c r="G11" s="77">
        <v>1</v>
      </c>
      <c r="H11" s="33">
        <f t="shared" si="7"/>
        <v>11.5</v>
      </c>
      <c r="I11" s="33">
        <f t="shared" si="8"/>
        <v>0</v>
      </c>
      <c r="J11" s="33">
        <f t="shared" si="9"/>
        <v>1</v>
      </c>
      <c r="K11" s="33">
        <f t="shared" si="10"/>
        <v>1</v>
      </c>
      <c r="L11" s="33">
        <f t="shared" si="11"/>
        <v>2</v>
      </c>
      <c r="M11" s="52">
        <f t="shared" si="12"/>
        <v>39.497998999</v>
      </c>
      <c r="N11" s="33">
        <f t="shared" si="1"/>
        <v>15</v>
      </c>
      <c r="P11" s="48">
        <f t="shared" si="13"/>
        <v>11</v>
      </c>
      <c r="Q11" s="48">
        <f t="shared" si="14"/>
        <v>10</v>
      </c>
      <c r="R11" s="48">
        <f ca="1" t="shared" si="15"/>
        <v>15.01</v>
      </c>
      <c r="S11" s="48">
        <f t="shared" si="16"/>
        <v>15</v>
      </c>
      <c r="T11" s="48">
        <f t="shared" si="17"/>
        <v>12</v>
      </c>
      <c r="U11" s="54" t="str">
        <f ca="1" t="shared" si="2"/>
        <v>ARSEGUET Bastien</v>
      </c>
      <c r="V11" s="55" t="str">
        <f ca="1" t="shared" si="3"/>
        <v>NO KILL 33</v>
      </c>
      <c r="W11" s="77">
        <f ca="1" t="shared" si="4"/>
        <v>8</v>
      </c>
      <c r="X11" s="33">
        <f ca="1" t="shared" si="4"/>
        <v>3</v>
      </c>
      <c r="Y11" s="77">
        <f ca="1" t="shared" si="4"/>
        <v>8</v>
      </c>
      <c r="Z11" s="33">
        <f ca="1" t="shared" si="4"/>
        <v>1</v>
      </c>
      <c r="AA11" s="77">
        <f ca="1" t="shared" si="4"/>
        <v>0</v>
      </c>
      <c r="AB11" s="33">
        <f ca="1" t="shared" si="4"/>
        <v>14.5</v>
      </c>
      <c r="AC11" s="33">
        <f ca="1" t="shared" si="5"/>
        <v>16</v>
      </c>
      <c r="AD11" s="52">
        <f ca="1" t="shared" si="5"/>
        <v>18.483991992</v>
      </c>
      <c r="AE11" s="33">
        <f ca="1" t="shared" si="5"/>
        <v>6</v>
      </c>
    </row>
    <row r="12" spans="1:31" ht="15.75">
      <c r="A12" s="53" t="s">
        <v>45</v>
      </c>
      <c r="B12" s="55" t="s">
        <v>89</v>
      </c>
      <c r="C12" s="77">
        <v>0</v>
      </c>
      <c r="D12" s="33">
        <f t="shared" si="0"/>
        <v>14</v>
      </c>
      <c r="E12" s="77">
        <v>3</v>
      </c>
      <c r="F12" s="33">
        <f t="shared" si="6"/>
        <v>9.5</v>
      </c>
      <c r="G12" s="77">
        <v>2</v>
      </c>
      <c r="H12" s="33">
        <f t="shared" si="7"/>
        <v>6.5</v>
      </c>
      <c r="I12" s="33">
        <f t="shared" si="8"/>
        <v>0</v>
      </c>
      <c r="J12" s="33">
        <f t="shared" si="9"/>
        <v>3</v>
      </c>
      <c r="K12" s="33">
        <f t="shared" si="10"/>
        <v>2</v>
      </c>
      <c r="L12" s="33">
        <f t="shared" si="11"/>
        <v>5</v>
      </c>
      <c r="M12" s="52">
        <f t="shared" si="12"/>
        <v>29.994996998</v>
      </c>
      <c r="N12" s="33">
        <f t="shared" si="1"/>
        <v>10</v>
      </c>
      <c r="P12" s="48">
        <f t="shared" si="13"/>
        <v>12</v>
      </c>
      <c r="Q12" s="48">
        <f t="shared" si="14"/>
        <v>11</v>
      </c>
      <c r="R12" s="48">
        <f ca="1" t="shared" si="15"/>
        <v>10.011</v>
      </c>
      <c r="S12" s="48">
        <f t="shared" si="16"/>
        <v>10</v>
      </c>
      <c r="T12" s="48">
        <f t="shared" si="17"/>
        <v>5</v>
      </c>
      <c r="U12" s="53" t="str">
        <f ca="1" t="shared" si="2"/>
        <v>FARCY Pascal</v>
      </c>
      <c r="V12" s="55" t="str">
        <f ca="1" t="shared" si="3"/>
        <v>SALMO GARONNE</v>
      </c>
      <c r="W12" s="77">
        <f ca="1" t="shared" si="4"/>
        <v>3</v>
      </c>
      <c r="X12" s="33">
        <f ca="1" t="shared" si="4"/>
        <v>11</v>
      </c>
      <c r="Y12" s="77">
        <f ca="1" t="shared" si="4"/>
        <v>4</v>
      </c>
      <c r="Z12" s="33">
        <f ca="1" t="shared" si="4"/>
        <v>8</v>
      </c>
      <c r="AA12" s="77">
        <f ca="1" t="shared" si="4"/>
        <v>4</v>
      </c>
      <c r="AB12" s="33">
        <f ca="1" t="shared" si="4"/>
        <v>3</v>
      </c>
      <c r="AC12" s="33">
        <f ca="1" t="shared" si="5"/>
        <v>11</v>
      </c>
      <c r="AD12" s="52">
        <f ca="1" t="shared" si="5"/>
        <v>21.988995995997</v>
      </c>
      <c r="AE12" s="33">
        <f ca="1" t="shared" si="5"/>
        <v>7</v>
      </c>
    </row>
    <row r="13" spans="1:31" ht="15.75">
      <c r="A13" s="53" t="s">
        <v>125</v>
      </c>
      <c r="B13" s="55" t="s">
        <v>100</v>
      </c>
      <c r="C13" s="77">
        <v>8</v>
      </c>
      <c r="D13" s="33">
        <f t="shared" si="0"/>
        <v>3</v>
      </c>
      <c r="E13" s="77">
        <v>8</v>
      </c>
      <c r="F13" s="33">
        <f t="shared" si="6"/>
        <v>1</v>
      </c>
      <c r="G13" s="77">
        <v>0</v>
      </c>
      <c r="H13" s="33">
        <f t="shared" si="7"/>
        <v>14.5</v>
      </c>
      <c r="I13" s="33">
        <f t="shared" si="8"/>
        <v>8</v>
      </c>
      <c r="J13" s="33">
        <f t="shared" si="9"/>
        <v>8</v>
      </c>
      <c r="K13" s="33">
        <f t="shared" si="10"/>
        <v>0</v>
      </c>
      <c r="L13" s="33">
        <f t="shared" si="11"/>
        <v>16</v>
      </c>
      <c r="M13" s="52">
        <f t="shared" si="12"/>
        <v>18.483991992</v>
      </c>
      <c r="N13" s="33">
        <f t="shared" si="1"/>
        <v>6</v>
      </c>
      <c r="P13" s="48">
        <f t="shared" si="13"/>
        <v>13</v>
      </c>
      <c r="Q13" s="48">
        <f t="shared" si="14"/>
        <v>12</v>
      </c>
      <c r="R13" s="48">
        <f ca="1" t="shared" si="15"/>
        <v>6.012</v>
      </c>
      <c r="S13" s="48">
        <f t="shared" si="16"/>
        <v>6</v>
      </c>
      <c r="T13" s="48">
        <f t="shared" si="17"/>
        <v>14</v>
      </c>
      <c r="U13" s="53" t="str">
        <f ca="1" t="shared" si="2"/>
        <v>HERNANDEZ Franck</v>
      </c>
      <c r="V13" s="55" t="str">
        <f ca="1" t="shared" si="3"/>
        <v>PSM ARTICO</v>
      </c>
      <c r="W13" s="77">
        <f ca="1" t="shared" si="4"/>
        <v>7</v>
      </c>
      <c r="X13" s="33">
        <f ca="1" t="shared" si="4"/>
        <v>4.5</v>
      </c>
      <c r="Y13" s="77">
        <f ca="1" t="shared" si="4"/>
        <v>3</v>
      </c>
      <c r="Z13" s="33">
        <f ca="1" t="shared" si="4"/>
        <v>9.5</v>
      </c>
      <c r="AA13" s="77">
        <f ca="1" t="shared" si="4"/>
        <v>1</v>
      </c>
      <c r="AB13" s="33">
        <f ca="1" t="shared" si="4"/>
        <v>11.5</v>
      </c>
      <c r="AC13" s="33">
        <f ca="1" t="shared" si="5"/>
        <v>11</v>
      </c>
      <c r="AD13" s="52">
        <f ca="1" t="shared" si="5"/>
        <v>25.488992996999002</v>
      </c>
      <c r="AE13" s="33">
        <f ca="1" t="shared" si="5"/>
        <v>8</v>
      </c>
    </row>
    <row r="14" spans="1:31" ht="15.75">
      <c r="A14" s="53" t="s">
        <v>113</v>
      </c>
      <c r="B14" s="55" t="s">
        <v>100</v>
      </c>
      <c r="C14" s="77">
        <v>7</v>
      </c>
      <c r="D14" s="33">
        <f t="shared" si="0"/>
        <v>4.5</v>
      </c>
      <c r="E14" s="77">
        <v>6</v>
      </c>
      <c r="F14" s="33">
        <f t="shared" si="6"/>
        <v>4</v>
      </c>
      <c r="G14" s="77">
        <v>8</v>
      </c>
      <c r="H14" s="33">
        <f t="shared" si="7"/>
        <v>1</v>
      </c>
      <c r="I14" s="33">
        <f t="shared" si="8"/>
        <v>7</v>
      </c>
      <c r="J14" s="33">
        <f t="shared" si="9"/>
        <v>6</v>
      </c>
      <c r="K14" s="33">
        <f t="shared" si="10"/>
        <v>8</v>
      </c>
      <c r="L14" s="33">
        <f t="shared" si="11"/>
        <v>21</v>
      </c>
      <c r="M14" s="52">
        <f t="shared" si="12"/>
        <v>9.478991992993999</v>
      </c>
      <c r="N14" s="33">
        <f t="shared" si="1"/>
        <v>1</v>
      </c>
      <c r="P14" s="48">
        <f t="shared" si="13"/>
        <v>14</v>
      </c>
      <c r="Q14" s="48">
        <f t="shared" si="14"/>
        <v>13</v>
      </c>
      <c r="R14" s="48">
        <f ca="1" t="shared" si="15"/>
        <v>1.013</v>
      </c>
      <c r="S14" s="48">
        <f t="shared" si="16"/>
        <v>1</v>
      </c>
      <c r="T14" s="48">
        <f t="shared" si="17"/>
        <v>19</v>
      </c>
      <c r="U14" s="54" t="str">
        <f ca="1" t="shared" si="2"/>
        <v>MENQUET Robert</v>
      </c>
      <c r="V14" s="55" t="str">
        <f ca="1" t="shared" si="3"/>
        <v>TRUITE TOC</v>
      </c>
      <c r="W14" s="77">
        <f ca="1" t="shared" si="4"/>
        <v>6</v>
      </c>
      <c r="X14" s="33">
        <f ca="1" t="shared" si="4"/>
        <v>7</v>
      </c>
      <c r="Y14" s="77">
        <f ca="1" t="shared" si="4"/>
        <v>2</v>
      </c>
      <c r="Z14" s="33">
        <f ca="1" t="shared" si="4"/>
        <v>12</v>
      </c>
      <c r="AA14" s="77">
        <f ca="1" t="shared" si="4"/>
        <v>2</v>
      </c>
      <c r="AB14" s="33">
        <f ca="1" t="shared" si="4"/>
        <v>6.5</v>
      </c>
      <c r="AC14" s="33">
        <f ca="1" t="shared" si="5"/>
        <v>10</v>
      </c>
      <c r="AD14" s="52">
        <f ca="1" t="shared" si="5"/>
        <v>25.489993997998</v>
      </c>
      <c r="AE14" s="33">
        <f ca="1" t="shared" si="5"/>
        <v>9</v>
      </c>
    </row>
    <row r="15" spans="1:31" ht="15.75">
      <c r="A15" s="53" t="s">
        <v>92</v>
      </c>
      <c r="B15" s="55" t="s">
        <v>101</v>
      </c>
      <c r="C15" s="77">
        <v>7</v>
      </c>
      <c r="D15" s="33">
        <f t="shared" si="0"/>
        <v>4.5</v>
      </c>
      <c r="E15" s="77">
        <v>3</v>
      </c>
      <c r="F15" s="33">
        <f t="shared" si="6"/>
        <v>9.5</v>
      </c>
      <c r="G15" s="77">
        <v>1</v>
      </c>
      <c r="H15" s="33">
        <f t="shared" si="7"/>
        <v>11.5</v>
      </c>
      <c r="I15" s="33">
        <f t="shared" si="8"/>
        <v>7</v>
      </c>
      <c r="J15" s="33">
        <f t="shared" si="9"/>
        <v>3</v>
      </c>
      <c r="K15" s="33">
        <f t="shared" si="10"/>
        <v>1</v>
      </c>
      <c r="L15" s="33">
        <f t="shared" si="11"/>
        <v>11</v>
      </c>
      <c r="M15" s="52">
        <f t="shared" si="12"/>
        <v>25.488992996999002</v>
      </c>
      <c r="N15" s="33">
        <f t="shared" si="1"/>
        <v>8</v>
      </c>
      <c r="P15" s="48">
        <f t="shared" si="13"/>
        <v>15</v>
      </c>
      <c r="Q15" s="48">
        <f t="shared" si="14"/>
        <v>14</v>
      </c>
      <c r="R15" s="48">
        <f ca="1" t="shared" si="15"/>
        <v>8.014</v>
      </c>
      <c r="S15" s="48">
        <f t="shared" si="16"/>
        <v>8</v>
      </c>
      <c r="T15" s="48">
        <f t="shared" si="17"/>
        <v>11</v>
      </c>
      <c r="U15" s="53" t="str">
        <f ca="1" t="shared" si="2"/>
        <v>TOME Angel</v>
      </c>
      <c r="V15" s="55" t="str">
        <f ca="1" t="shared" si="3"/>
        <v>NO KILL 09</v>
      </c>
      <c r="W15" s="77">
        <f ca="1" t="shared" si="4"/>
        <v>0</v>
      </c>
      <c r="X15" s="33">
        <f ca="1" t="shared" si="4"/>
        <v>14</v>
      </c>
      <c r="Y15" s="77">
        <f ca="1" t="shared" si="4"/>
        <v>3</v>
      </c>
      <c r="Z15" s="33">
        <f ca="1" t="shared" si="4"/>
        <v>9.5</v>
      </c>
      <c r="AA15" s="77">
        <f ca="1" t="shared" si="4"/>
        <v>2</v>
      </c>
      <c r="AB15" s="33">
        <f ca="1" t="shared" si="4"/>
        <v>6.5</v>
      </c>
      <c r="AC15" s="33">
        <f ca="1" t="shared" si="5"/>
        <v>5</v>
      </c>
      <c r="AD15" s="52">
        <f ca="1" t="shared" si="5"/>
        <v>29.994996998</v>
      </c>
      <c r="AE15" s="33">
        <f ca="1" t="shared" si="5"/>
        <v>10</v>
      </c>
    </row>
    <row r="16" spans="1:31" ht="15.75">
      <c r="A16" s="54" t="s">
        <v>106</v>
      </c>
      <c r="B16" s="55" t="s">
        <v>96</v>
      </c>
      <c r="C16" s="77">
        <v>5</v>
      </c>
      <c r="D16" s="33">
        <f t="shared" si="0"/>
        <v>9.5</v>
      </c>
      <c r="E16" s="77">
        <v>7</v>
      </c>
      <c r="F16" s="33">
        <f t="shared" si="6"/>
        <v>2</v>
      </c>
      <c r="G16" s="77">
        <v>2</v>
      </c>
      <c r="H16" s="33">
        <f t="shared" si="7"/>
        <v>6.5</v>
      </c>
      <c r="I16" s="33">
        <f t="shared" si="8"/>
        <v>5</v>
      </c>
      <c r="J16" s="33">
        <f t="shared" si="9"/>
        <v>7</v>
      </c>
      <c r="K16" s="33">
        <f t="shared" si="10"/>
        <v>2</v>
      </c>
      <c r="L16" s="33">
        <f t="shared" si="11"/>
        <v>14</v>
      </c>
      <c r="M16" s="52">
        <f t="shared" si="12"/>
        <v>17.985992994998</v>
      </c>
      <c r="N16" s="33">
        <f t="shared" si="1"/>
        <v>5</v>
      </c>
      <c r="P16" s="48">
        <f t="shared" si="13"/>
        <v>16</v>
      </c>
      <c r="Q16" s="48">
        <f t="shared" si="14"/>
        <v>15</v>
      </c>
      <c r="R16" s="48">
        <f ca="1" t="shared" si="15"/>
        <v>5.015</v>
      </c>
      <c r="S16" s="48">
        <f t="shared" si="16"/>
        <v>5</v>
      </c>
      <c r="T16" s="48">
        <f t="shared" si="17"/>
        <v>9</v>
      </c>
      <c r="U16" s="54" t="str">
        <f ca="1" t="shared" si="2"/>
        <v>LAVAGNOLI Dominique</v>
      </c>
      <c r="V16" s="55" t="str">
        <f ca="1" t="shared" si="3"/>
        <v>APG38</v>
      </c>
      <c r="W16" s="77">
        <f ca="1" t="shared" si="4"/>
        <v>5</v>
      </c>
      <c r="X16" s="33">
        <f ca="1" t="shared" si="4"/>
        <v>9.5</v>
      </c>
      <c r="Y16" s="77">
        <f ca="1" t="shared" si="4"/>
        <v>5</v>
      </c>
      <c r="Z16" s="33">
        <f ca="1" t="shared" si="4"/>
        <v>6.5</v>
      </c>
      <c r="AA16" s="77">
        <f ca="1" t="shared" si="4"/>
        <v>0</v>
      </c>
      <c r="AB16" s="33">
        <f ca="1" t="shared" si="4"/>
        <v>14.5</v>
      </c>
      <c r="AC16" s="33">
        <f ca="1" t="shared" si="5"/>
        <v>10</v>
      </c>
      <c r="AD16" s="52">
        <f ca="1" t="shared" si="5"/>
        <v>30.489994994999996</v>
      </c>
      <c r="AE16" s="33">
        <f ca="1" t="shared" si="5"/>
        <v>11</v>
      </c>
    </row>
    <row r="17" spans="1:31" ht="15.75">
      <c r="A17" s="53" t="s">
        <v>5</v>
      </c>
      <c r="B17" s="55" t="s">
        <v>91</v>
      </c>
      <c r="C17" s="77">
        <v>6</v>
      </c>
      <c r="D17" s="33">
        <f t="shared" si="0"/>
        <v>7</v>
      </c>
      <c r="E17" s="77">
        <v>6</v>
      </c>
      <c r="F17" s="33">
        <f t="shared" si="6"/>
        <v>4</v>
      </c>
      <c r="G17" s="77">
        <v>2</v>
      </c>
      <c r="H17" s="33">
        <f t="shared" si="7"/>
        <v>6.5</v>
      </c>
      <c r="I17" s="33">
        <f t="shared" si="8"/>
        <v>6</v>
      </c>
      <c r="J17" s="33">
        <f t="shared" si="9"/>
        <v>6</v>
      </c>
      <c r="K17" s="33">
        <f t="shared" si="10"/>
        <v>2</v>
      </c>
      <c r="L17" s="33">
        <f t="shared" si="11"/>
        <v>14</v>
      </c>
      <c r="M17" s="52">
        <f t="shared" si="12"/>
        <v>17.485993993998</v>
      </c>
      <c r="N17" s="33">
        <f t="shared" si="1"/>
        <v>4</v>
      </c>
      <c r="P17" s="48">
        <f t="shared" si="13"/>
        <v>17</v>
      </c>
      <c r="Q17" s="48">
        <f t="shared" si="14"/>
        <v>16</v>
      </c>
      <c r="R17" s="48">
        <f ca="1" t="shared" si="15"/>
        <v>4.016</v>
      </c>
      <c r="S17" s="48">
        <f t="shared" si="16"/>
        <v>4</v>
      </c>
      <c r="T17" s="48">
        <f t="shared" si="17"/>
        <v>17</v>
      </c>
      <c r="U17" s="45" t="str">
        <f ca="1" t="shared" si="2"/>
        <v>CATALOGNE Bruno</v>
      </c>
      <c r="V17" s="55" t="str">
        <f ca="1" t="shared" si="3"/>
        <v>NO KILL 33</v>
      </c>
      <c r="W17" s="77">
        <f ca="1" t="shared" si="4"/>
        <v>6</v>
      </c>
      <c r="X17" s="33">
        <f ca="1" t="shared" si="4"/>
        <v>7</v>
      </c>
      <c r="Y17" s="77">
        <f ca="1" t="shared" si="4"/>
        <v>2</v>
      </c>
      <c r="Z17" s="33">
        <f ca="1" t="shared" si="4"/>
        <v>12</v>
      </c>
      <c r="AA17" s="77">
        <f ca="1" t="shared" si="4"/>
        <v>1</v>
      </c>
      <c r="AB17" s="33">
        <f ca="1" t="shared" si="4"/>
        <v>11.5</v>
      </c>
      <c r="AC17" s="33">
        <f ca="1" t="shared" si="5"/>
        <v>9</v>
      </c>
      <c r="AD17" s="52">
        <f ca="1" t="shared" si="5"/>
        <v>30.490993997999002</v>
      </c>
      <c r="AE17" s="33">
        <f ca="1" t="shared" si="5"/>
        <v>12</v>
      </c>
    </row>
    <row r="18" spans="1:31" ht="15.75">
      <c r="A18" s="53" t="s">
        <v>6</v>
      </c>
      <c r="B18" s="55" t="s">
        <v>100</v>
      </c>
      <c r="C18" s="77">
        <v>6</v>
      </c>
      <c r="D18" s="33">
        <f t="shared" si="0"/>
        <v>7</v>
      </c>
      <c r="E18" s="77">
        <v>2</v>
      </c>
      <c r="F18" s="33">
        <f t="shared" si="6"/>
        <v>12</v>
      </c>
      <c r="G18" s="77">
        <v>1</v>
      </c>
      <c r="H18" s="33">
        <f t="shared" si="7"/>
        <v>11.5</v>
      </c>
      <c r="I18" s="33">
        <f t="shared" si="8"/>
        <v>6</v>
      </c>
      <c r="J18" s="33">
        <f t="shared" si="9"/>
        <v>2</v>
      </c>
      <c r="K18" s="33">
        <f t="shared" si="10"/>
        <v>1</v>
      </c>
      <c r="L18" s="33">
        <f t="shared" si="11"/>
        <v>9</v>
      </c>
      <c r="M18" s="52">
        <f t="shared" si="12"/>
        <v>30.490993997999002</v>
      </c>
      <c r="N18" s="33">
        <f t="shared" si="1"/>
        <v>12</v>
      </c>
      <c r="P18" s="48">
        <f t="shared" si="13"/>
        <v>18</v>
      </c>
      <c r="Q18" s="48">
        <f t="shared" si="14"/>
        <v>17</v>
      </c>
      <c r="R18" s="48">
        <f ca="1" t="shared" si="15"/>
        <v>12.017</v>
      </c>
      <c r="S18" s="48">
        <f t="shared" si="16"/>
        <v>12</v>
      </c>
      <c r="T18" s="48">
        <f t="shared" si="17"/>
        <v>6</v>
      </c>
      <c r="U18" s="53" t="str">
        <f ca="1" t="shared" si="2"/>
        <v>HUGUET Stéphane</v>
      </c>
      <c r="V18" s="55" t="str">
        <f ca="1" t="shared" si="3"/>
        <v>SALMO TOC</v>
      </c>
      <c r="W18" s="77">
        <f ca="1" t="shared" si="4"/>
        <v>1</v>
      </c>
      <c r="X18" s="33">
        <f ca="1" t="shared" si="4"/>
        <v>12</v>
      </c>
      <c r="Y18" s="77">
        <f ca="1" t="shared" si="4"/>
        <v>2</v>
      </c>
      <c r="Z18" s="33">
        <f ca="1" t="shared" si="4"/>
        <v>12</v>
      </c>
      <c r="AA18" s="77">
        <f ca="1" t="shared" si="4"/>
        <v>2</v>
      </c>
      <c r="AB18" s="33">
        <f ca="1" t="shared" si="4"/>
        <v>6.5</v>
      </c>
      <c r="AC18" s="33">
        <f ca="1" t="shared" si="5"/>
        <v>5</v>
      </c>
      <c r="AD18" s="52">
        <f ca="1" t="shared" si="5"/>
        <v>30.494997997999004</v>
      </c>
      <c r="AE18" s="33">
        <f ca="1" t="shared" si="5"/>
        <v>13</v>
      </c>
    </row>
    <row r="19" spans="1:31" ht="15.75">
      <c r="A19" s="53" t="s">
        <v>105</v>
      </c>
      <c r="B19" s="55" t="s">
        <v>102</v>
      </c>
      <c r="C19" s="77">
        <v>0</v>
      </c>
      <c r="D19" s="33">
        <f t="shared" si="0"/>
        <v>14</v>
      </c>
      <c r="E19" s="77">
        <v>0</v>
      </c>
      <c r="F19" s="33">
        <f t="shared" si="6"/>
        <v>15</v>
      </c>
      <c r="G19" s="77">
        <v>5</v>
      </c>
      <c r="H19" s="33">
        <f t="shared" si="7"/>
        <v>2</v>
      </c>
      <c r="I19" s="33">
        <f t="shared" si="8"/>
        <v>0</v>
      </c>
      <c r="J19" s="33">
        <f t="shared" si="9"/>
        <v>0</v>
      </c>
      <c r="K19" s="33">
        <f t="shared" si="10"/>
        <v>5</v>
      </c>
      <c r="L19" s="33">
        <f t="shared" si="11"/>
        <v>5</v>
      </c>
      <c r="M19" s="52">
        <f t="shared" si="12"/>
        <v>30.994995</v>
      </c>
      <c r="N19" s="33">
        <f t="shared" si="1"/>
        <v>14</v>
      </c>
      <c r="P19" s="48">
        <f t="shared" si="13"/>
        <v>19</v>
      </c>
      <c r="Q19" s="48">
        <f t="shared" si="14"/>
        <v>18</v>
      </c>
      <c r="R19" s="48">
        <f ca="1" t="shared" si="15"/>
        <v>14.018</v>
      </c>
      <c r="S19" s="48">
        <f t="shared" si="16"/>
        <v>14</v>
      </c>
      <c r="T19" s="48">
        <f t="shared" si="17"/>
        <v>18</v>
      </c>
      <c r="U19" s="53" t="str">
        <f ca="1" t="shared" si="2"/>
        <v>AISSAOUI Farid</v>
      </c>
      <c r="V19" s="55" t="str">
        <f ca="1" t="shared" si="3"/>
        <v>TRUITE TOC</v>
      </c>
      <c r="W19" s="77">
        <f ca="1" t="shared" si="4"/>
        <v>0</v>
      </c>
      <c r="X19" s="33">
        <f ca="1" t="shared" si="4"/>
        <v>14</v>
      </c>
      <c r="Y19" s="77">
        <f ca="1" t="shared" si="4"/>
        <v>0</v>
      </c>
      <c r="Z19" s="33">
        <f ca="1" t="shared" si="4"/>
        <v>15</v>
      </c>
      <c r="AA19" s="77">
        <f ca="1" t="shared" si="4"/>
        <v>5</v>
      </c>
      <c r="AB19" s="33">
        <f ca="1" t="shared" si="4"/>
        <v>2</v>
      </c>
      <c r="AC19" s="33">
        <f ca="1" t="shared" si="5"/>
        <v>5</v>
      </c>
      <c r="AD19" s="52">
        <f ca="1" t="shared" si="5"/>
        <v>30.994995</v>
      </c>
      <c r="AE19" s="33">
        <f ca="1" t="shared" si="5"/>
        <v>14</v>
      </c>
    </row>
    <row r="20" spans="1:31" ht="15.75">
      <c r="A20" s="53" t="s">
        <v>122</v>
      </c>
      <c r="B20" s="55" t="s">
        <v>102</v>
      </c>
      <c r="C20" s="77">
        <v>6</v>
      </c>
      <c r="D20" s="33">
        <f t="shared" si="0"/>
        <v>7</v>
      </c>
      <c r="E20" s="77">
        <v>2</v>
      </c>
      <c r="F20" s="33">
        <f t="shared" si="6"/>
        <v>12</v>
      </c>
      <c r="G20" s="77">
        <v>2</v>
      </c>
      <c r="H20" s="33">
        <f t="shared" si="7"/>
        <v>6.5</v>
      </c>
      <c r="I20" s="33">
        <f t="shared" si="8"/>
        <v>6</v>
      </c>
      <c r="J20" s="33">
        <f t="shared" si="9"/>
        <v>2</v>
      </c>
      <c r="K20" s="33">
        <f t="shared" si="10"/>
        <v>2</v>
      </c>
      <c r="L20" s="33">
        <f t="shared" si="11"/>
        <v>10</v>
      </c>
      <c r="M20" s="52">
        <f t="shared" si="12"/>
        <v>25.489993997998</v>
      </c>
      <c r="N20" s="33">
        <f t="shared" si="1"/>
        <v>9</v>
      </c>
      <c r="P20" s="48">
        <f t="shared" si="13"/>
        <v>20</v>
      </c>
      <c r="Q20" s="48">
        <f t="shared" si="14"/>
        <v>19</v>
      </c>
      <c r="R20" s="48">
        <f ca="1" t="shared" si="15"/>
        <v>9.019</v>
      </c>
      <c r="S20" s="48">
        <f t="shared" si="16"/>
        <v>9</v>
      </c>
      <c r="T20" s="48">
        <f t="shared" si="17"/>
        <v>10</v>
      </c>
      <c r="U20" s="53" t="str">
        <f ca="1" t="shared" si="2"/>
        <v>SEGUIN François</v>
      </c>
      <c r="V20" s="55" t="str">
        <f ca="1" t="shared" si="3"/>
        <v>SALMO GARONNE</v>
      </c>
      <c r="W20" s="33">
        <f ca="1" t="shared" si="4"/>
        <v>0</v>
      </c>
      <c r="X20" s="33">
        <f ca="1" t="shared" si="4"/>
        <v>14</v>
      </c>
      <c r="Y20" s="33">
        <f ca="1" t="shared" si="4"/>
        <v>1</v>
      </c>
      <c r="Z20" s="33">
        <f ca="1" t="shared" si="4"/>
        <v>14</v>
      </c>
      <c r="AA20" s="33">
        <f ca="1" t="shared" si="4"/>
        <v>1</v>
      </c>
      <c r="AB20" s="33">
        <f ca="1" t="shared" si="4"/>
        <v>11.5</v>
      </c>
      <c r="AC20" s="33">
        <f ca="1" t="shared" si="5"/>
        <v>2</v>
      </c>
      <c r="AD20" s="52">
        <f ca="1" t="shared" si="5"/>
        <v>39.497998999</v>
      </c>
      <c r="AE20" s="33">
        <f ca="1" t="shared" si="5"/>
        <v>15</v>
      </c>
    </row>
    <row r="21" spans="1:31" ht="15.75">
      <c r="A21" s="33"/>
      <c r="B21" s="78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5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 t="shared" si="4"/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78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5">
        <f ca="1" t="shared" si="3"/>
      </c>
      <c r="W22" s="33">
        <f aca="true" ca="1" t="shared" si="18" ref="W22:AB24">IF($T22="","",OFFSET(C$1,$T22,))</f>
      </c>
      <c r="X22" s="33">
        <f ca="1" t="shared" si="18"/>
      </c>
      <c r="Y22" s="33">
        <f ca="1" t="shared" si="18"/>
      </c>
      <c r="Z22" s="33">
        <f ca="1" t="shared" si="18"/>
      </c>
      <c r="AA22" s="33">
        <f ca="1" t="shared" si="18"/>
      </c>
      <c r="AB22" s="33">
        <f ca="1" t="shared" si="18"/>
      </c>
      <c r="AC22" s="33">
        <f aca="true" ca="1" t="shared" si="19" ref="AC22:AE24">IF($T22="","",OFFSET(L$1,$T22,))</f>
      </c>
      <c r="AD22" s="52">
        <f ca="1" t="shared" si="19"/>
      </c>
      <c r="AE22" s="33">
        <f ca="1" t="shared" si="19"/>
      </c>
    </row>
    <row r="23" spans="1:31" ht="15.75">
      <c r="A23" s="33"/>
      <c r="B23" s="78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5">
        <f ca="1" t="shared" si="3"/>
      </c>
      <c r="W23" s="33">
        <f ca="1" t="shared" si="18"/>
      </c>
      <c r="X23" s="33">
        <f ca="1" t="shared" si="18"/>
      </c>
      <c r="Y23" s="33">
        <f ca="1" t="shared" si="18"/>
      </c>
      <c r="Z23" s="33">
        <f ca="1" t="shared" si="18"/>
      </c>
      <c r="AA23" s="33">
        <f ca="1" t="shared" si="18"/>
      </c>
      <c r="AB23" s="33">
        <f ca="1" t="shared" si="18"/>
      </c>
      <c r="AC23" s="33">
        <f ca="1" t="shared" si="19"/>
      </c>
      <c r="AD23" s="52">
        <f ca="1" t="shared" si="19"/>
      </c>
      <c r="AE23" s="33">
        <f ca="1" t="shared" si="19"/>
      </c>
    </row>
    <row r="24" spans="1:31" ht="15.75">
      <c r="A24" s="33"/>
      <c r="B24" s="78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5">
        <f ca="1" t="shared" si="3"/>
      </c>
      <c r="W24" s="33">
        <f ca="1" t="shared" si="18"/>
      </c>
      <c r="X24" s="33">
        <f ca="1" t="shared" si="18"/>
      </c>
      <c r="Y24" s="33">
        <f ca="1" t="shared" si="18"/>
      </c>
      <c r="Z24" s="33">
        <f ca="1" t="shared" si="18"/>
      </c>
      <c r="AA24" s="33">
        <f ca="1" t="shared" si="18"/>
      </c>
      <c r="AB24" s="33">
        <f ca="1" t="shared" si="18"/>
      </c>
      <c r="AC24" s="33">
        <f ca="1" t="shared" si="19"/>
      </c>
      <c r="AD24" s="52">
        <f ca="1" t="shared" si="19"/>
      </c>
      <c r="AE24" s="33">
        <f ca="1" t="shared" si="19"/>
      </c>
    </row>
    <row r="27" spans="1:26" ht="23.25">
      <c r="A27" s="1" t="s">
        <v>43</v>
      </c>
      <c r="B27" s="2" t="s">
        <v>22</v>
      </c>
      <c r="C27" s="2" t="s">
        <v>16</v>
      </c>
      <c r="D27" s="2"/>
      <c r="E27" s="2"/>
      <c r="F27" s="2" t="s">
        <v>61</v>
      </c>
      <c r="I27" s="2"/>
      <c r="J27" s="2"/>
      <c r="U27" s="1" t="s">
        <v>43</v>
      </c>
      <c r="V27" s="2" t="s">
        <v>22</v>
      </c>
      <c r="W27" s="2" t="s">
        <v>16</v>
      </c>
      <c r="X27" s="2"/>
      <c r="Y27" s="2"/>
      <c r="Z27" s="2" t="str">
        <f>F27</f>
        <v>D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14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92"/>
    </row>
    <row r="31" spans="1:31" ht="15.75">
      <c r="A31" s="47" t="s">
        <v>108</v>
      </c>
      <c r="B31" s="55" t="s">
        <v>102</v>
      </c>
      <c r="C31" s="77">
        <v>7</v>
      </c>
      <c r="D31" s="33">
        <f>IF(OR(A31="",C31=""),"",RANK(C31,$C$31:$C$49,0)+(COUNT($C$31:$C$49)+1-RANK(C31,$C$31:$C$49,0)-RANK(C31,$C$31:$C$49,1))/2)</f>
        <v>7</v>
      </c>
      <c r="E31" s="77">
        <v>4</v>
      </c>
      <c r="F31" s="33">
        <f>IF(OR(A31="",E31=""),"",RANK(E31,$E$31:$E$49,0)+(COUNT($E$31:$E$49)+1-RANK(E31,$E$31:$E$49,0)-RANK(E31,$E$31:$E$49,1))/2)</f>
        <v>4.5</v>
      </c>
      <c r="G31" s="77">
        <v>0</v>
      </c>
      <c r="H31" s="33">
        <f>IF(OR(A31="",G31=""),"",RANK(G31,$G$31:$G$49,0)+(COUNT($G$31:$G$49)+1-RANK(G31,$G$31:$G$49,0)-RANK(G31,$G$31:$G$49,1))/2)</f>
        <v>13</v>
      </c>
      <c r="I31" s="33">
        <f>C31</f>
        <v>7</v>
      </c>
      <c r="J31" s="33">
        <f>E31</f>
        <v>4</v>
      </c>
      <c r="K31" s="33">
        <f>G31</f>
        <v>0</v>
      </c>
      <c r="L31" s="33">
        <f>IF(A31=0,"",SUM(C31,E31,G31))</f>
        <v>11</v>
      </c>
      <c r="M31" s="52">
        <f>SUM(D31,F31,H31,IF(L31="",200,-L31/10^3),-LARGE(I31:K31,1)/10^6,-LARGE(I31:K31,2)/10^9,-LARGE(I31:K31,3)/10^12)</f>
        <v>24.488992996</v>
      </c>
      <c r="N31" s="33">
        <f>IF(L31="","",RANK(M31,$M$31:$M$49,1)+(COUNT($M$31:$M$49)+1-RANK(M31,$M$31:$M$49,0)-RANK(M31,$M$31:$M$49,1))/2)</f>
        <v>8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8.03</v>
      </c>
      <c r="S31" s="48">
        <f>IF(R31="","",RANK(R31,R$31:R$49,1))</f>
        <v>8</v>
      </c>
      <c r="T31" s="48">
        <f>IF(S31="","",INDEX(Q$31:Q$49,MATCH(ROW(P1),S$31:S$49,0)))</f>
        <v>39</v>
      </c>
      <c r="U31" s="53" t="str">
        <f ca="1">IF($T31="","",OFFSET(A$1,$T31,))</f>
        <v>PERRIN Joris</v>
      </c>
      <c r="V31" s="55" t="str">
        <f ca="1">IF($T31="","",OFFSET(B$1,$T31,))</f>
        <v>TRUITE PASSION</v>
      </c>
      <c r="W31" s="77">
        <f aca="true" ca="1" t="shared" si="20" ref="W31:AB49">IF($T31="","",OFFSET(C$1,$T31,))</f>
        <v>11</v>
      </c>
      <c r="X31" s="33">
        <f ca="1" t="shared" si="20"/>
        <v>3</v>
      </c>
      <c r="Y31" s="77">
        <f ca="1" t="shared" si="20"/>
        <v>6</v>
      </c>
      <c r="Z31" s="33">
        <f ca="1" t="shared" si="20"/>
        <v>1.5</v>
      </c>
      <c r="AA31" s="77">
        <f ca="1" t="shared" si="20"/>
        <v>2</v>
      </c>
      <c r="AB31" s="33">
        <f ca="1" t="shared" si="20"/>
        <v>6</v>
      </c>
      <c r="AC31" s="33">
        <f aca="true" ca="1" t="shared" si="21" ref="AC31:AE49">IF($T31="","",OFFSET(L$1,$T31,))</f>
        <v>19</v>
      </c>
      <c r="AD31" s="52">
        <f ca="1" t="shared" si="21"/>
        <v>10.480988993997999</v>
      </c>
      <c r="AE31" s="33">
        <f ca="1" t="shared" si="21"/>
        <v>1</v>
      </c>
    </row>
    <row r="32" spans="1:31" ht="15.75" customHeight="1">
      <c r="A32" s="53" t="s">
        <v>3</v>
      </c>
      <c r="B32" s="55" t="s">
        <v>89</v>
      </c>
      <c r="C32" s="77">
        <v>12</v>
      </c>
      <c r="D32" s="33">
        <f aca="true" t="shared" si="22" ref="D32:D49">IF(OR(A32="",C32=""),"",RANK(C32,$C$31:$C$49,0)+(COUNT($C$31:$C$49)+1-RANK(C32,$C$31:$C$49,0)-RANK(C32,$C$31:$C$49,1))/2)</f>
        <v>2</v>
      </c>
      <c r="E32" s="77">
        <v>2</v>
      </c>
      <c r="F32" s="33">
        <f aca="true" t="shared" si="23" ref="F32:F49">IF(OR(A32="",E32=""),"",RANK(E32,$E$31:$E$49,0)+(COUNT($E$31:$E$49)+1-RANK(E32,$E$31:$E$49,0)-RANK(E32,$E$31:$E$49,1))/2)</f>
        <v>8</v>
      </c>
      <c r="G32" s="77">
        <v>4</v>
      </c>
      <c r="H32" s="33">
        <f aca="true" t="shared" si="24" ref="H32:H49">IF(OR(A32="",G32=""),"",RANK(G32,$G$31:$G$49,0)+(COUNT($G$31:$G$49)+1-RANK(G32,$G$31:$G$49,0)-RANK(G32,$G$31:$G$49,1))/2)</f>
        <v>1</v>
      </c>
      <c r="I32" s="33">
        <f aca="true" t="shared" si="25" ref="I32:I49">C32</f>
        <v>12</v>
      </c>
      <c r="J32" s="33">
        <f aca="true" t="shared" si="26" ref="J32:J49">E32</f>
        <v>2</v>
      </c>
      <c r="K32" s="33">
        <f aca="true" t="shared" si="27" ref="K32:K49">G32</f>
        <v>4</v>
      </c>
      <c r="L32" s="33">
        <f aca="true" t="shared" si="28" ref="L32:L49">IF(A32=0,"",SUM(C32,E32,G32))</f>
        <v>18</v>
      </c>
      <c r="M32" s="52">
        <f aca="true" t="shared" si="29" ref="M32:M49">SUM(D32,F32,H32,IF(L32="",200,-L32/10^3),-LARGE(I32:K32,1)/10^6,-LARGE(I32:K32,2)/10^9,-LARGE(I32:K32,3)/10^12)</f>
        <v>10.981987995997999</v>
      </c>
      <c r="N32" s="33">
        <f aca="true" t="shared" si="30" ref="N32:N49">IF(L32="","",RANK(M32,$M$31:$M$49,1)+(COUNT($M$31:$M$49)+1-RANK(M32,$M$31:$M$49,0)-RANK(M32,$M$31:$M$49,1))/2)</f>
        <v>2</v>
      </c>
      <c r="P32" s="48">
        <f aca="true" t="shared" si="31" ref="P32:P49">IF((A32&lt;&gt;""),ROW(A32))</f>
        <v>32</v>
      </c>
      <c r="Q32" s="48">
        <f aca="true" t="shared" si="32" ref="Q32:Q49">IF(Q$30&gt;=ROW(P2),SMALL(P$31:P$49,ROW(P2))-1,"")</f>
        <v>31</v>
      </c>
      <c r="R32" s="48">
        <f aca="true" ca="1" t="shared" si="33" ref="R32:R49">IF($Q32="","",OFFSET(N$1,Q32,)+(Q32/1000))</f>
        <v>2.031</v>
      </c>
      <c r="S32" s="48">
        <f aca="true" t="shared" si="34" ref="S32:S49">IF(R32="","",RANK(R32,R$31:R$49,1))</f>
        <v>2</v>
      </c>
      <c r="T32" s="48">
        <f aca="true" t="shared" si="35" ref="T32:T49">IF(S32="","",INDEX(Q$31:Q$49,MATCH(ROW(P2),S$31:S$49,0)))</f>
        <v>31</v>
      </c>
      <c r="U32" s="53" t="str">
        <f aca="true" ca="1" t="shared" si="36" ref="U32:V49">IF($T32="","",OFFSET(A$1,$T32,))</f>
        <v>LAFAGE Thierry</v>
      </c>
      <c r="V32" s="55" t="str">
        <f ca="1" t="shared" si="36"/>
        <v>NO KILL 09</v>
      </c>
      <c r="W32" s="77">
        <f ca="1" t="shared" si="20"/>
        <v>12</v>
      </c>
      <c r="X32" s="33">
        <f ca="1" t="shared" si="20"/>
        <v>2</v>
      </c>
      <c r="Y32" s="77">
        <f ca="1" t="shared" si="20"/>
        <v>2</v>
      </c>
      <c r="Z32" s="33">
        <f ca="1" t="shared" si="20"/>
        <v>8</v>
      </c>
      <c r="AA32" s="77">
        <f ca="1" t="shared" si="20"/>
        <v>4</v>
      </c>
      <c r="AB32" s="33">
        <f ca="1" t="shared" si="20"/>
        <v>1</v>
      </c>
      <c r="AC32" s="33">
        <f ca="1" t="shared" si="21"/>
        <v>18</v>
      </c>
      <c r="AD32" s="52">
        <f ca="1" t="shared" si="21"/>
        <v>10.981987995997999</v>
      </c>
      <c r="AE32" s="33">
        <f ca="1" t="shared" si="21"/>
        <v>2</v>
      </c>
    </row>
    <row r="33" spans="1:31" ht="15.75">
      <c r="A33" s="53" t="s">
        <v>33</v>
      </c>
      <c r="B33" s="55" t="s">
        <v>91</v>
      </c>
      <c r="C33" s="77">
        <v>5</v>
      </c>
      <c r="D33" s="33">
        <f t="shared" si="22"/>
        <v>11.5</v>
      </c>
      <c r="E33" s="77">
        <v>2</v>
      </c>
      <c r="F33" s="33">
        <f t="shared" si="23"/>
        <v>8</v>
      </c>
      <c r="G33" s="77">
        <v>3</v>
      </c>
      <c r="H33" s="33">
        <f t="shared" si="24"/>
        <v>3.5</v>
      </c>
      <c r="I33" s="33">
        <f t="shared" si="25"/>
        <v>5</v>
      </c>
      <c r="J33" s="33">
        <f t="shared" si="26"/>
        <v>2</v>
      </c>
      <c r="K33" s="33">
        <f t="shared" si="27"/>
        <v>3</v>
      </c>
      <c r="L33" s="33">
        <f t="shared" si="28"/>
        <v>10</v>
      </c>
      <c r="M33" s="52">
        <f t="shared" si="29"/>
        <v>22.989994996997996</v>
      </c>
      <c r="N33" s="33">
        <f t="shared" si="30"/>
        <v>6</v>
      </c>
      <c r="P33" s="48">
        <f t="shared" si="31"/>
        <v>33</v>
      </c>
      <c r="Q33" s="48">
        <f t="shared" si="32"/>
        <v>32</v>
      </c>
      <c r="R33" s="48">
        <f ca="1" t="shared" si="33"/>
        <v>6.032</v>
      </c>
      <c r="S33" s="48">
        <f t="shared" si="34"/>
        <v>6</v>
      </c>
      <c r="T33" s="48">
        <f t="shared" si="35"/>
        <v>44</v>
      </c>
      <c r="U33" s="53" t="str">
        <f ca="1" t="shared" si="36"/>
        <v>BOCANFUSO Dylan</v>
      </c>
      <c r="V33" s="55" t="str">
        <f ca="1" t="shared" si="36"/>
        <v>APG38</v>
      </c>
      <c r="W33" s="77">
        <f ca="1" t="shared" si="20"/>
        <v>9</v>
      </c>
      <c r="X33" s="33">
        <f ca="1" t="shared" si="20"/>
        <v>4.5</v>
      </c>
      <c r="Y33" s="77">
        <f ca="1" t="shared" si="20"/>
        <v>4</v>
      </c>
      <c r="Z33" s="33">
        <f ca="1" t="shared" si="20"/>
        <v>4.5</v>
      </c>
      <c r="AA33" s="77">
        <f ca="1" t="shared" si="20"/>
        <v>3</v>
      </c>
      <c r="AB33" s="33">
        <f ca="1" t="shared" si="20"/>
        <v>3.5</v>
      </c>
      <c r="AC33" s="33">
        <f ca="1" t="shared" si="21"/>
        <v>16</v>
      </c>
      <c r="AD33" s="52">
        <f ca="1" t="shared" si="21"/>
        <v>12.483990995996999</v>
      </c>
      <c r="AE33" s="33">
        <f ca="1" t="shared" si="21"/>
        <v>3</v>
      </c>
    </row>
    <row r="34" spans="1:31" ht="15.75">
      <c r="A34" s="53" t="s">
        <v>88</v>
      </c>
      <c r="B34" s="55" t="s">
        <v>89</v>
      </c>
      <c r="C34" s="77">
        <v>6</v>
      </c>
      <c r="D34" s="33">
        <f t="shared" si="22"/>
        <v>9.5</v>
      </c>
      <c r="E34" s="77">
        <v>5</v>
      </c>
      <c r="F34" s="33">
        <f t="shared" si="23"/>
        <v>3</v>
      </c>
      <c r="G34" s="77">
        <v>3</v>
      </c>
      <c r="H34" s="33">
        <f t="shared" si="24"/>
        <v>3.5</v>
      </c>
      <c r="I34" s="33">
        <f t="shared" si="25"/>
        <v>6</v>
      </c>
      <c r="J34" s="33">
        <f t="shared" si="26"/>
        <v>5</v>
      </c>
      <c r="K34" s="33">
        <f t="shared" si="27"/>
        <v>3</v>
      </c>
      <c r="L34" s="33">
        <f t="shared" si="28"/>
        <v>14</v>
      </c>
      <c r="M34" s="52">
        <f t="shared" si="29"/>
        <v>15.985993994997</v>
      </c>
      <c r="N34" s="33">
        <f t="shared" si="30"/>
        <v>5</v>
      </c>
      <c r="P34" s="48">
        <f t="shared" si="31"/>
        <v>34</v>
      </c>
      <c r="Q34" s="48">
        <f t="shared" si="32"/>
        <v>33</v>
      </c>
      <c r="R34" s="48">
        <f ca="1" t="shared" si="33"/>
        <v>5.033</v>
      </c>
      <c r="S34" s="48">
        <f t="shared" si="34"/>
        <v>5</v>
      </c>
      <c r="T34" s="48">
        <f t="shared" si="35"/>
        <v>36</v>
      </c>
      <c r="U34" s="53" t="str">
        <f ca="1" t="shared" si="36"/>
        <v>DUFFO Sébastien</v>
      </c>
      <c r="V34" s="55" t="str">
        <f ca="1" t="shared" si="36"/>
        <v>NO KILL 33</v>
      </c>
      <c r="W34" s="77">
        <f ca="1" t="shared" si="20"/>
        <v>14</v>
      </c>
      <c r="X34" s="33">
        <f ca="1" t="shared" si="20"/>
        <v>1</v>
      </c>
      <c r="Y34" s="77">
        <f ca="1" t="shared" si="20"/>
        <v>6</v>
      </c>
      <c r="Z34" s="33">
        <f ca="1" t="shared" si="20"/>
        <v>1.5</v>
      </c>
      <c r="AA34" s="77">
        <f ca="1" t="shared" si="20"/>
        <v>0</v>
      </c>
      <c r="AB34" s="33">
        <f ca="1" t="shared" si="20"/>
        <v>13</v>
      </c>
      <c r="AC34" s="33">
        <f ca="1" t="shared" si="21"/>
        <v>20</v>
      </c>
      <c r="AD34" s="52">
        <f ca="1" t="shared" si="21"/>
        <v>15.479985994</v>
      </c>
      <c r="AE34" s="33">
        <f ca="1" t="shared" si="21"/>
        <v>4</v>
      </c>
    </row>
    <row r="35" spans="1:31" ht="15.75">
      <c r="A35" s="53" t="s">
        <v>126</v>
      </c>
      <c r="B35" s="55" t="s">
        <v>100</v>
      </c>
      <c r="C35" s="77">
        <v>7</v>
      </c>
      <c r="D35" s="33">
        <f t="shared" si="22"/>
        <v>7</v>
      </c>
      <c r="E35" s="77">
        <v>1</v>
      </c>
      <c r="F35" s="33">
        <f t="shared" si="23"/>
        <v>11</v>
      </c>
      <c r="G35" s="77">
        <v>0</v>
      </c>
      <c r="H35" s="33">
        <f t="shared" si="24"/>
        <v>13</v>
      </c>
      <c r="I35" s="33">
        <f t="shared" si="25"/>
        <v>7</v>
      </c>
      <c r="J35" s="33">
        <f t="shared" si="26"/>
        <v>1</v>
      </c>
      <c r="K35" s="33">
        <f t="shared" si="27"/>
        <v>0</v>
      </c>
      <c r="L35" s="33">
        <f t="shared" si="28"/>
        <v>8</v>
      </c>
      <c r="M35" s="52">
        <f t="shared" si="29"/>
        <v>30.991992999</v>
      </c>
      <c r="N35" s="33">
        <f t="shared" si="30"/>
        <v>12</v>
      </c>
      <c r="P35" s="48">
        <f t="shared" si="31"/>
        <v>35</v>
      </c>
      <c r="Q35" s="48">
        <f t="shared" si="32"/>
        <v>34</v>
      </c>
      <c r="R35" s="48">
        <f ca="1" t="shared" si="33"/>
        <v>12.034</v>
      </c>
      <c r="S35" s="48">
        <f t="shared" si="34"/>
        <v>12</v>
      </c>
      <c r="T35" s="48">
        <f t="shared" si="35"/>
        <v>33</v>
      </c>
      <c r="U35" s="53" t="str">
        <f ca="1" t="shared" si="36"/>
        <v>ALLAMARGOT Eric</v>
      </c>
      <c r="V35" s="55" t="str">
        <f ca="1" t="shared" si="36"/>
        <v>NO KILL 09</v>
      </c>
      <c r="W35" s="77">
        <f ca="1" t="shared" si="20"/>
        <v>6</v>
      </c>
      <c r="X35" s="33">
        <f ca="1" t="shared" si="20"/>
        <v>9.5</v>
      </c>
      <c r="Y35" s="77">
        <f ca="1" t="shared" si="20"/>
        <v>5</v>
      </c>
      <c r="Z35" s="33">
        <f ca="1" t="shared" si="20"/>
        <v>3</v>
      </c>
      <c r="AA35" s="77">
        <f ca="1" t="shared" si="20"/>
        <v>3</v>
      </c>
      <c r="AB35" s="33">
        <f ca="1" t="shared" si="20"/>
        <v>3.5</v>
      </c>
      <c r="AC35" s="33">
        <f ca="1" t="shared" si="21"/>
        <v>14</v>
      </c>
      <c r="AD35" s="52">
        <f ca="1" t="shared" si="21"/>
        <v>15.985993994997</v>
      </c>
      <c r="AE35" s="33">
        <f ca="1" t="shared" si="21"/>
        <v>5</v>
      </c>
    </row>
    <row r="36" spans="1:31" ht="15.75">
      <c r="A36" s="47" t="s">
        <v>9</v>
      </c>
      <c r="B36" s="55" t="s">
        <v>47</v>
      </c>
      <c r="C36" s="77">
        <v>5</v>
      </c>
      <c r="D36" s="33">
        <f t="shared" si="22"/>
        <v>11.5</v>
      </c>
      <c r="E36" s="77">
        <v>0</v>
      </c>
      <c r="F36" s="33">
        <f t="shared" si="23"/>
        <v>13</v>
      </c>
      <c r="G36" s="77">
        <v>1</v>
      </c>
      <c r="H36" s="33">
        <f t="shared" si="24"/>
        <v>9</v>
      </c>
      <c r="I36" s="33">
        <f t="shared" si="25"/>
        <v>5</v>
      </c>
      <c r="J36" s="33">
        <f t="shared" si="26"/>
        <v>0</v>
      </c>
      <c r="K36" s="33">
        <f t="shared" si="27"/>
        <v>1</v>
      </c>
      <c r="L36" s="33">
        <f t="shared" si="28"/>
        <v>6</v>
      </c>
      <c r="M36" s="52">
        <f t="shared" si="29"/>
        <v>33.493994999</v>
      </c>
      <c r="N36" s="33">
        <f t="shared" si="30"/>
        <v>14</v>
      </c>
      <c r="P36" s="48">
        <f t="shared" si="31"/>
        <v>36</v>
      </c>
      <c r="Q36" s="48">
        <f t="shared" si="32"/>
        <v>35</v>
      </c>
      <c r="R36" s="48">
        <f ca="1" t="shared" si="33"/>
        <v>14.035</v>
      </c>
      <c r="S36" s="48">
        <f t="shared" si="34"/>
        <v>14</v>
      </c>
      <c r="T36" s="48">
        <f t="shared" si="35"/>
        <v>32</v>
      </c>
      <c r="U36" s="54" t="str">
        <f ca="1" t="shared" si="36"/>
        <v>TEULIE Thierry</v>
      </c>
      <c r="V36" s="55" t="str">
        <f ca="1" t="shared" si="36"/>
        <v>SALMO TOC</v>
      </c>
      <c r="W36" s="77">
        <f ca="1" t="shared" si="20"/>
        <v>5</v>
      </c>
      <c r="X36" s="33">
        <f ca="1" t="shared" si="20"/>
        <v>11.5</v>
      </c>
      <c r="Y36" s="77">
        <f ca="1" t="shared" si="20"/>
        <v>2</v>
      </c>
      <c r="Z36" s="33">
        <f ca="1" t="shared" si="20"/>
        <v>8</v>
      </c>
      <c r="AA36" s="77">
        <f ca="1" t="shared" si="20"/>
        <v>3</v>
      </c>
      <c r="AB36" s="33">
        <f ca="1" t="shared" si="20"/>
        <v>3.5</v>
      </c>
      <c r="AC36" s="33">
        <f ca="1" t="shared" si="21"/>
        <v>10</v>
      </c>
      <c r="AD36" s="52">
        <f ca="1" t="shared" si="21"/>
        <v>22.989994996997996</v>
      </c>
      <c r="AE36" s="33">
        <f ca="1" t="shared" si="21"/>
        <v>6</v>
      </c>
    </row>
    <row r="37" spans="1:31" ht="15.75" customHeight="1">
      <c r="A37" s="53" t="s">
        <v>0</v>
      </c>
      <c r="B37" s="55" t="s">
        <v>100</v>
      </c>
      <c r="C37" s="77">
        <v>14</v>
      </c>
      <c r="D37" s="33">
        <f t="shared" si="22"/>
        <v>1</v>
      </c>
      <c r="E37" s="77">
        <v>6</v>
      </c>
      <c r="F37" s="33">
        <f t="shared" si="23"/>
        <v>1.5</v>
      </c>
      <c r="G37" s="77">
        <v>0</v>
      </c>
      <c r="H37" s="33">
        <f t="shared" si="24"/>
        <v>13</v>
      </c>
      <c r="I37" s="33">
        <f t="shared" si="25"/>
        <v>14</v>
      </c>
      <c r="J37" s="33">
        <f t="shared" si="26"/>
        <v>6</v>
      </c>
      <c r="K37" s="33">
        <f t="shared" si="27"/>
        <v>0</v>
      </c>
      <c r="L37" s="33">
        <f t="shared" si="28"/>
        <v>20</v>
      </c>
      <c r="M37" s="52">
        <f t="shared" si="29"/>
        <v>15.479985994</v>
      </c>
      <c r="N37" s="33">
        <f t="shared" si="30"/>
        <v>4</v>
      </c>
      <c r="P37" s="48">
        <f t="shared" si="31"/>
        <v>37</v>
      </c>
      <c r="Q37" s="48">
        <f t="shared" si="32"/>
        <v>36</v>
      </c>
      <c r="R37" s="48">
        <f ca="1" t="shared" si="33"/>
        <v>4.036</v>
      </c>
      <c r="S37" s="48">
        <f t="shared" si="34"/>
        <v>4</v>
      </c>
      <c r="T37" s="48">
        <f t="shared" si="35"/>
        <v>38</v>
      </c>
      <c r="U37" s="53" t="str">
        <f ca="1" t="shared" si="36"/>
        <v>COULON Jérome</v>
      </c>
      <c r="V37" s="55" t="str">
        <f ca="1" t="shared" si="36"/>
        <v>SALMO GARONNE</v>
      </c>
      <c r="W37" s="77">
        <f ca="1" t="shared" si="20"/>
        <v>7</v>
      </c>
      <c r="X37" s="33">
        <f ca="1" t="shared" si="20"/>
        <v>7</v>
      </c>
      <c r="Y37" s="77">
        <f ca="1" t="shared" si="20"/>
        <v>2</v>
      </c>
      <c r="Z37" s="33">
        <f ca="1" t="shared" si="20"/>
        <v>8</v>
      </c>
      <c r="AA37" s="77">
        <f ca="1" t="shared" si="20"/>
        <v>1</v>
      </c>
      <c r="AB37" s="33">
        <f ca="1" t="shared" si="20"/>
        <v>9</v>
      </c>
      <c r="AC37" s="33">
        <f ca="1" t="shared" si="21"/>
        <v>10</v>
      </c>
      <c r="AD37" s="52">
        <f ca="1" t="shared" si="21"/>
        <v>23.989992997999</v>
      </c>
      <c r="AE37" s="33">
        <f ca="1" t="shared" si="21"/>
        <v>7</v>
      </c>
    </row>
    <row r="38" spans="1:31" ht="15.75">
      <c r="A38" s="53" t="s">
        <v>119</v>
      </c>
      <c r="B38" s="55" t="s">
        <v>101</v>
      </c>
      <c r="C38" s="77">
        <v>4</v>
      </c>
      <c r="D38" s="33">
        <f t="shared" si="22"/>
        <v>13</v>
      </c>
      <c r="E38" s="77">
        <v>0</v>
      </c>
      <c r="F38" s="33">
        <f t="shared" si="23"/>
        <v>13</v>
      </c>
      <c r="G38" s="77">
        <v>3</v>
      </c>
      <c r="H38" s="33">
        <f t="shared" si="24"/>
        <v>3.5</v>
      </c>
      <c r="I38" s="33">
        <f t="shared" si="25"/>
        <v>4</v>
      </c>
      <c r="J38" s="33">
        <f t="shared" si="26"/>
        <v>0</v>
      </c>
      <c r="K38" s="33">
        <f t="shared" si="27"/>
        <v>3</v>
      </c>
      <c r="L38" s="33">
        <f t="shared" si="28"/>
        <v>7</v>
      </c>
      <c r="M38" s="52">
        <f t="shared" si="29"/>
        <v>29.492995996999998</v>
      </c>
      <c r="N38" s="33">
        <f t="shared" si="30"/>
        <v>11</v>
      </c>
      <c r="P38" s="48">
        <f t="shared" si="31"/>
        <v>38</v>
      </c>
      <c r="Q38" s="48">
        <f t="shared" si="32"/>
        <v>37</v>
      </c>
      <c r="R38" s="48">
        <f ca="1" t="shared" si="33"/>
        <v>11.037</v>
      </c>
      <c r="S38" s="48">
        <f t="shared" si="34"/>
        <v>11</v>
      </c>
      <c r="T38" s="48">
        <f t="shared" si="35"/>
        <v>30</v>
      </c>
      <c r="U38" s="53" t="str">
        <f ca="1" t="shared" si="36"/>
        <v>PIRES SARMENTO Filipe</v>
      </c>
      <c r="V38" s="55" t="str">
        <f ca="1" t="shared" si="36"/>
        <v>TRUITE TOC</v>
      </c>
      <c r="W38" s="77">
        <f ca="1" t="shared" si="20"/>
        <v>7</v>
      </c>
      <c r="X38" s="33">
        <f ca="1" t="shared" si="20"/>
        <v>7</v>
      </c>
      <c r="Y38" s="77">
        <f ca="1" t="shared" si="20"/>
        <v>4</v>
      </c>
      <c r="Z38" s="33">
        <f ca="1" t="shared" si="20"/>
        <v>4.5</v>
      </c>
      <c r="AA38" s="77">
        <f ca="1" t="shared" si="20"/>
        <v>0</v>
      </c>
      <c r="AB38" s="33">
        <f ca="1" t="shared" si="20"/>
        <v>13</v>
      </c>
      <c r="AC38" s="33">
        <f ca="1" t="shared" si="21"/>
        <v>11</v>
      </c>
      <c r="AD38" s="52">
        <f ca="1" t="shared" si="21"/>
        <v>24.488992996</v>
      </c>
      <c r="AE38" s="33">
        <f ca="1" t="shared" si="21"/>
        <v>8</v>
      </c>
    </row>
    <row r="39" spans="1:31" ht="15.75">
      <c r="A39" s="53" t="s">
        <v>110</v>
      </c>
      <c r="B39" s="55" t="s">
        <v>94</v>
      </c>
      <c r="C39" s="77">
        <v>7</v>
      </c>
      <c r="D39" s="33">
        <f t="shared" si="22"/>
        <v>7</v>
      </c>
      <c r="E39" s="77">
        <v>2</v>
      </c>
      <c r="F39" s="33">
        <f t="shared" si="23"/>
        <v>8</v>
      </c>
      <c r="G39" s="77">
        <v>1</v>
      </c>
      <c r="H39" s="33">
        <f t="shared" si="24"/>
        <v>9</v>
      </c>
      <c r="I39" s="33">
        <f t="shared" si="25"/>
        <v>7</v>
      </c>
      <c r="J39" s="33">
        <f t="shared" si="26"/>
        <v>2</v>
      </c>
      <c r="K39" s="33">
        <f t="shared" si="27"/>
        <v>1</v>
      </c>
      <c r="L39" s="33">
        <f t="shared" si="28"/>
        <v>10</v>
      </c>
      <c r="M39" s="52">
        <f t="shared" si="29"/>
        <v>23.989992997999</v>
      </c>
      <c r="N39" s="33">
        <f t="shared" si="30"/>
        <v>7</v>
      </c>
      <c r="P39" s="48">
        <f t="shared" si="31"/>
        <v>39</v>
      </c>
      <c r="Q39" s="48">
        <f t="shared" si="32"/>
        <v>38</v>
      </c>
      <c r="R39" s="48">
        <f ca="1" t="shared" si="33"/>
        <v>7.038</v>
      </c>
      <c r="S39" s="48">
        <f t="shared" si="34"/>
        <v>7</v>
      </c>
      <c r="T39" s="48">
        <f t="shared" si="35"/>
        <v>42</v>
      </c>
      <c r="U39" s="54" t="str">
        <f ca="1" t="shared" si="36"/>
        <v>ALQUIE Bruno</v>
      </c>
      <c r="V39" s="55" t="str">
        <f ca="1" t="shared" si="36"/>
        <v>SALMO GARONNE</v>
      </c>
      <c r="W39" s="77">
        <f ca="1" t="shared" si="20"/>
        <v>9</v>
      </c>
      <c r="X39" s="33">
        <f ca="1" t="shared" si="20"/>
        <v>4.5</v>
      </c>
      <c r="Y39" s="77">
        <f ca="1" t="shared" si="20"/>
        <v>0</v>
      </c>
      <c r="Z39" s="33">
        <f ca="1" t="shared" si="20"/>
        <v>13</v>
      </c>
      <c r="AA39" s="77">
        <f ca="1" t="shared" si="20"/>
        <v>1</v>
      </c>
      <c r="AB39" s="33">
        <f ca="1" t="shared" si="20"/>
        <v>9</v>
      </c>
      <c r="AC39" s="33">
        <f ca="1" t="shared" si="21"/>
        <v>10</v>
      </c>
      <c r="AD39" s="52">
        <f ca="1" t="shared" si="21"/>
        <v>26.489990999</v>
      </c>
      <c r="AE39" s="33">
        <f ca="1" t="shared" si="21"/>
        <v>9</v>
      </c>
    </row>
    <row r="40" spans="1:31" ht="15.75">
      <c r="A40" s="47" t="s">
        <v>95</v>
      </c>
      <c r="B40" s="55" t="s">
        <v>96</v>
      </c>
      <c r="C40" s="77">
        <v>11</v>
      </c>
      <c r="D40" s="33">
        <f t="shared" si="22"/>
        <v>3</v>
      </c>
      <c r="E40" s="77">
        <v>6</v>
      </c>
      <c r="F40" s="33">
        <f t="shared" si="23"/>
        <v>1.5</v>
      </c>
      <c r="G40" s="77">
        <v>2</v>
      </c>
      <c r="H40" s="33">
        <f t="shared" si="24"/>
        <v>6</v>
      </c>
      <c r="I40" s="33">
        <f t="shared" si="25"/>
        <v>11</v>
      </c>
      <c r="J40" s="33">
        <f t="shared" si="26"/>
        <v>6</v>
      </c>
      <c r="K40" s="33">
        <f t="shared" si="27"/>
        <v>2</v>
      </c>
      <c r="L40" s="33">
        <f t="shared" si="28"/>
        <v>19</v>
      </c>
      <c r="M40" s="52">
        <f t="shared" si="29"/>
        <v>10.480988993997999</v>
      </c>
      <c r="N40" s="33">
        <f t="shared" si="30"/>
        <v>1</v>
      </c>
      <c r="P40" s="48">
        <f t="shared" si="31"/>
        <v>40</v>
      </c>
      <c r="Q40" s="48">
        <f t="shared" si="32"/>
        <v>39</v>
      </c>
      <c r="R40" s="48">
        <f ca="1" t="shared" si="33"/>
        <v>1.039</v>
      </c>
      <c r="S40" s="48">
        <f t="shared" si="34"/>
        <v>1</v>
      </c>
      <c r="T40" s="48">
        <f t="shared" si="35"/>
        <v>43</v>
      </c>
      <c r="U40" s="53" t="str">
        <f ca="1" t="shared" si="36"/>
        <v>CASTEL Alain</v>
      </c>
      <c r="V40" s="55" t="str">
        <f ca="1" t="shared" si="36"/>
        <v>SALMO TOC</v>
      </c>
      <c r="W40" s="77">
        <f ca="1" t="shared" si="20"/>
        <v>6</v>
      </c>
      <c r="X40" s="33">
        <f ca="1" t="shared" si="20"/>
        <v>9.5</v>
      </c>
      <c r="Y40" s="77">
        <f ca="1" t="shared" si="20"/>
        <v>2</v>
      </c>
      <c r="Z40" s="33">
        <f ca="1" t="shared" si="20"/>
        <v>8</v>
      </c>
      <c r="AA40" s="77">
        <f ca="1" t="shared" si="20"/>
        <v>1</v>
      </c>
      <c r="AB40" s="33">
        <f ca="1" t="shared" si="20"/>
        <v>9</v>
      </c>
      <c r="AC40" s="33">
        <f ca="1" t="shared" si="21"/>
        <v>9</v>
      </c>
      <c r="AD40" s="52">
        <f ca="1" t="shared" si="21"/>
        <v>26.490993997999002</v>
      </c>
      <c r="AE40" s="33">
        <f ca="1" t="shared" si="21"/>
        <v>10</v>
      </c>
    </row>
    <row r="41" spans="1:31" ht="15.75" customHeight="1">
      <c r="A41" s="53" t="s">
        <v>103</v>
      </c>
      <c r="B41" s="55" t="s">
        <v>102</v>
      </c>
      <c r="C41" s="77">
        <v>3</v>
      </c>
      <c r="D41" s="33">
        <f t="shared" si="22"/>
        <v>14</v>
      </c>
      <c r="E41" s="77">
        <v>2</v>
      </c>
      <c r="F41" s="33">
        <f t="shared" si="23"/>
        <v>8</v>
      </c>
      <c r="G41" s="77">
        <v>1</v>
      </c>
      <c r="H41" s="33">
        <f t="shared" si="24"/>
        <v>9</v>
      </c>
      <c r="I41" s="33">
        <f t="shared" si="25"/>
        <v>3</v>
      </c>
      <c r="J41" s="33">
        <f t="shared" si="26"/>
        <v>2</v>
      </c>
      <c r="K41" s="33">
        <f t="shared" si="27"/>
        <v>1</v>
      </c>
      <c r="L41" s="33">
        <f t="shared" si="28"/>
        <v>6</v>
      </c>
      <c r="M41" s="52">
        <f t="shared" si="29"/>
        <v>30.993996997999</v>
      </c>
      <c r="N41" s="33">
        <f t="shared" si="30"/>
        <v>13</v>
      </c>
      <c r="P41" s="48">
        <f t="shared" si="31"/>
        <v>41</v>
      </c>
      <c r="Q41" s="48">
        <f t="shared" si="32"/>
        <v>40</v>
      </c>
      <c r="R41" s="48">
        <f ca="1" t="shared" si="33"/>
        <v>13.04</v>
      </c>
      <c r="S41" s="48">
        <f t="shared" si="34"/>
        <v>13</v>
      </c>
      <c r="T41" s="48">
        <f t="shared" si="35"/>
        <v>37</v>
      </c>
      <c r="U41" s="54" t="str">
        <f ca="1" t="shared" si="36"/>
        <v>ROCHES Cédric</v>
      </c>
      <c r="V41" s="55" t="str">
        <f ca="1" t="shared" si="36"/>
        <v>PSM ARTICO</v>
      </c>
      <c r="W41" s="77">
        <f ca="1" t="shared" si="20"/>
        <v>4</v>
      </c>
      <c r="X41" s="33">
        <f ca="1" t="shared" si="20"/>
        <v>13</v>
      </c>
      <c r="Y41" s="77">
        <f ca="1" t="shared" si="20"/>
        <v>0</v>
      </c>
      <c r="Z41" s="33">
        <f ca="1" t="shared" si="20"/>
        <v>13</v>
      </c>
      <c r="AA41" s="77">
        <f ca="1" t="shared" si="20"/>
        <v>3</v>
      </c>
      <c r="AB41" s="33">
        <f ca="1" t="shared" si="20"/>
        <v>3.5</v>
      </c>
      <c r="AC41" s="33">
        <f ca="1" t="shared" si="21"/>
        <v>7</v>
      </c>
      <c r="AD41" s="52">
        <f ca="1" t="shared" si="21"/>
        <v>29.492995996999998</v>
      </c>
      <c r="AE41" s="33">
        <f ca="1" t="shared" si="21"/>
        <v>11</v>
      </c>
    </row>
    <row r="42" spans="1:31" ht="15.75">
      <c r="A42" s="46"/>
      <c r="B42" s="46"/>
      <c r="C42" s="77"/>
      <c r="D42" s="33">
        <f t="shared" si="22"/>
      </c>
      <c r="E42" s="77"/>
      <c r="F42" s="33">
        <f t="shared" si="23"/>
      </c>
      <c r="G42" s="77"/>
      <c r="H42" s="33">
        <f t="shared" si="24"/>
      </c>
      <c r="I42" s="33">
        <f t="shared" si="25"/>
        <v>0</v>
      </c>
      <c r="J42" s="33">
        <f t="shared" si="26"/>
        <v>0</v>
      </c>
      <c r="K42" s="33">
        <f t="shared" si="27"/>
        <v>0</v>
      </c>
      <c r="L42" s="33">
        <f t="shared" si="28"/>
      </c>
      <c r="M42" s="52">
        <f t="shared" si="29"/>
        <v>200</v>
      </c>
      <c r="N42" s="33">
        <f t="shared" si="30"/>
      </c>
      <c r="P42" s="48" t="b">
        <f t="shared" si="31"/>
        <v>0</v>
      </c>
      <c r="Q42" s="48">
        <f t="shared" si="32"/>
        <v>42</v>
      </c>
      <c r="R42" s="48">
        <f ca="1" t="shared" si="33"/>
        <v>9.042</v>
      </c>
      <c r="S42" s="48">
        <f t="shared" si="34"/>
        <v>9</v>
      </c>
      <c r="T42" s="48">
        <f t="shared" si="35"/>
        <v>34</v>
      </c>
      <c r="U42" s="45" t="str">
        <f ca="1" t="shared" si="36"/>
        <v>MARQUILLE J. Pierre</v>
      </c>
      <c r="V42" s="55" t="str">
        <f ca="1" t="shared" si="36"/>
        <v>NO KILL 33</v>
      </c>
      <c r="W42" s="77">
        <f ca="1" t="shared" si="20"/>
        <v>7</v>
      </c>
      <c r="X42" s="33">
        <f ca="1" t="shared" si="20"/>
        <v>7</v>
      </c>
      <c r="Y42" s="77">
        <f ca="1" t="shared" si="20"/>
        <v>1</v>
      </c>
      <c r="Z42" s="33">
        <f ca="1" t="shared" si="20"/>
        <v>11</v>
      </c>
      <c r="AA42" s="77">
        <f ca="1" t="shared" si="20"/>
        <v>0</v>
      </c>
      <c r="AB42" s="33">
        <f ca="1" t="shared" si="20"/>
        <v>13</v>
      </c>
      <c r="AC42" s="33">
        <f ca="1" t="shared" si="21"/>
        <v>8</v>
      </c>
      <c r="AD42" s="52">
        <f ca="1" t="shared" si="21"/>
        <v>30.991992999</v>
      </c>
      <c r="AE42" s="33">
        <f ca="1" t="shared" si="21"/>
        <v>12</v>
      </c>
    </row>
    <row r="43" spans="1:31" ht="15.75">
      <c r="A43" s="53" t="s">
        <v>35</v>
      </c>
      <c r="B43" s="55" t="s">
        <v>94</v>
      </c>
      <c r="C43" s="77">
        <v>9</v>
      </c>
      <c r="D43" s="33">
        <f t="shared" si="22"/>
        <v>4.5</v>
      </c>
      <c r="E43" s="77">
        <v>0</v>
      </c>
      <c r="F43" s="33">
        <f t="shared" si="23"/>
        <v>13</v>
      </c>
      <c r="G43" s="77">
        <v>1</v>
      </c>
      <c r="H43" s="33">
        <f t="shared" si="24"/>
        <v>9</v>
      </c>
      <c r="I43" s="33">
        <f t="shared" si="25"/>
        <v>9</v>
      </c>
      <c r="J43" s="33">
        <f t="shared" si="26"/>
        <v>0</v>
      </c>
      <c r="K43" s="33">
        <f t="shared" si="27"/>
        <v>1</v>
      </c>
      <c r="L43" s="33">
        <f t="shared" si="28"/>
        <v>10</v>
      </c>
      <c r="M43" s="52">
        <f t="shared" si="29"/>
        <v>26.489990999</v>
      </c>
      <c r="N43" s="33">
        <f t="shared" si="30"/>
        <v>9</v>
      </c>
      <c r="P43" s="48">
        <f t="shared" si="31"/>
        <v>43</v>
      </c>
      <c r="Q43" s="48">
        <f t="shared" si="32"/>
        <v>43</v>
      </c>
      <c r="R43" s="48">
        <f ca="1" t="shared" si="33"/>
        <v>10.043</v>
      </c>
      <c r="S43" s="48">
        <f t="shared" si="34"/>
        <v>10</v>
      </c>
      <c r="T43" s="48">
        <f t="shared" si="35"/>
        <v>40</v>
      </c>
      <c r="U43" s="53" t="str">
        <f ca="1" t="shared" si="36"/>
        <v>CAUBET Maël </v>
      </c>
      <c r="V43" s="55" t="str">
        <f ca="1" t="shared" si="36"/>
        <v>TRUITE TOC</v>
      </c>
      <c r="W43" s="77">
        <f ca="1" t="shared" si="20"/>
        <v>3</v>
      </c>
      <c r="X43" s="33">
        <f ca="1" t="shared" si="20"/>
        <v>14</v>
      </c>
      <c r="Y43" s="77">
        <f ca="1" t="shared" si="20"/>
        <v>2</v>
      </c>
      <c r="Z43" s="33">
        <f ca="1" t="shared" si="20"/>
        <v>8</v>
      </c>
      <c r="AA43" s="77">
        <f ca="1" t="shared" si="20"/>
        <v>1</v>
      </c>
      <c r="AB43" s="33">
        <f ca="1" t="shared" si="20"/>
        <v>9</v>
      </c>
      <c r="AC43" s="33">
        <f ca="1" t="shared" si="21"/>
        <v>6</v>
      </c>
      <c r="AD43" s="52">
        <f ca="1" t="shared" si="21"/>
        <v>30.993996997999</v>
      </c>
      <c r="AE43" s="33">
        <f ca="1" t="shared" si="21"/>
        <v>13</v>
      </c>
    </row>
    <row r="44" spans="1:31" ht="15.75">
      <c r="A44" s="53" t="s">
        <v>109</v>
      </c>
      <c r="B44" s="55" t="s">
        <v>91</v>
      </c>
      <c r="C44" s="77">
        <v>6</v>
      </c>
      <c r="D44" s="33">
        <f t="shared" si="22"/>
        <v>9.5</v>
      </c>
      <c r="E44" s="77">
        <v>2</v>
      </c>
      <c r="F44" s="33">
        <f t="shared" si="23"/>
        <v>8</v>
      </c>
      <c r="G44" s="77">
        <v>1</v>
      </c>
      <c r="H44" s="33">
        <f t="shared" si="24"/>
        <v>9</v>
      </c>
      <c r="I44" s="33">
        <f t="shared" si="25"/>
        <v>6</v>
      </c>
      <c r="J44" s="33">
        <f t="shared" si="26"/>
        <v>2</v>
      </c>
      <c r="K44" s="33">
        <f t="shared" si="27"/>
        <v>1</v>
      </c>
      <c r="L44" s="33">
        <f t="shared" si="28"/>
        <v>9</v>
      </c>
      <c r="M44" s="52">
        <f t="shared" si="29"/>
        <v>26.490993997999002</v>
      </c>
      <c r="N44" s="33">
        <f t="shared" si="30"/>
        <v>10</v>
      </c>
      <c r="P44" s="48">
        <f t="shared" si="31"/>
        <v>44</v>
      </c>
      <c r="Q44" s="48">
        <f t="shared" si="32"/>
        <v>44</v>
      </c>
      <c r="R44" s="48">
        <f ca="1" t="shared" si="33"/>
        <v>3.044</v>
      </c>
      <c r="S44" s="48">
        <f t="shared" si="34"/>
        <v>3</v>
      </c>
      <c r="T44" s="48">
        <f t="shared" si="35"/>
        <v>35</v>
      </c>
      <c r="U44" s="53" t="str">
        <f ca="1" t="shared" si="36"/>
        <v>PITON Dominique</v>
      </c>
      <c r="V44" s="55" t="str">
        <f ca="1" t="shared" si="36"/>
        <v>APG38</v>
      </c>
      <c r="W44" s="77">
        <f ca="1" t="shared" si="20"/>
        <v>5</v>
      </c>
      <c r="X44" s="33">
        <f ca="1" t="shared" si="20"/>
        <v>11.5</v>
      </c>
      <c r="Y44" s="77">
        <f ca="1" t="shared" si="20"/>
        <v>0</v>
      </c>
      <c r="Z44" s="33">
        <f ca="1" t="shared" si="20"/>
        <v>13</v>
      </c>
      <c r="AA44" s="77">
        <f ca="1" t="shared" si="20"/>
        <v>1</v>
      </c>
      <c r="AB44" s="33">
        <f ca="1" t="shared" si="20"/>
        <v>9</v>
      </c>
      <c r="AC44" s="33">
        <f ca="1" t="shared" si="21"/>
        <v>6</v>
      </c>
      <c r="AD44" s="52">
        <f ca="1" t="shared" si="21"/>
        <v>33.493994999</v>
      </c>
      <c r="AE44" s="33">
        <f ca="1" t="shared" si="21"/>
        <v>14</v>
      </c>
    </row>
    <row r="45" spans="1:31" ht="15.75">
      <c r="A45" s="53" t="s">
        <v>52</v>
      </c>
      <c r="B45" s="55" t="s">
        <v>47</v>
      </c>
      <c r="C45" s="77">
        <v>9</v>
      </c>
      <c r="D45" s="33">
        <f t="shared" si="22"/>
        <v>4.5</v>
      </c>
      <c r="E45" s="77">
        <v>4</v>
      </c>
      <c r="F45" s="33">
        <f t="shared" si="23"/>
        <v>4.5</v>
      </c>
      <c r="G45" s="77">
        <v>3</v>
      </c>
      <c r="H45" s="33">
        <f t="shared" si="24"/>
        <v>3.5</v>
      </c>
      <c r="I45" s="33">
        <f t="shared" si="25"/>
        <v>9</v>
      </c>
      <c r="J45" s="33">
        <f t="shared" si="26"/>
        <v>4</v>
      </c>
      <c r="K45" s="33">
        <f t="shared" si="27"/>
        <v>3</v>
      </c>
      <c r="L45" s="33">
        <f t="shared" si="28"/>
        <v>16</v>
      </c>
      <c r="M45" s="52">
        <f t="shared" si="29"/>
        <v>12.483990995996999</v>
      </c>
      <c r="N45" s="33">
        <f t="shared" si="30"/>
        <v>3</v>
      </c>
      <c r="P45" s="48">
        <f t="shared" si="31"/>
        <v>45</v>
      </c>
      <c r="Q45" s="48">
        <f t="shared" si="32"/>
      </c>
      <c r="R45" s="48">
        <f ca="1" t="shared" si="33"/>
      </c>
      <c r="S45" s="48">
        <f t="shared" si="34"/>
      </c>
      <c r="T45" s="48">
        <f t="shared" si="35"/>
      </c>
      <c r="U45" s="53">
        <f ca="1" t="shared" si="36"/>
      </c>
      <c r="V45" s="55">
        <f ca="1" t="shared" si="36"/>
      </c>
      <c r="W45" s="33">
        <f ca="1" t="shared" si="20"/>
      </c>
      <c r="X45" s="33">
        <f ca="1" t="shared" si="20"/>
      </c>
      <c r="Y45" s="33">
        <f ca="1" t="shared" si="20"/>
      </c>
      <c r="Z45" s="33">
        <f ca="1" t="shared" si="20"/>
      </c>
      <c r="AA45" s="33">
        <f ca="1" t="shared" si="20"/>
      </c>
      <c r="AB45" s="33">
        <f ca="1" t="shared" si="20"/>
      </c>
      <c r="AC45" s="33">
        <f ca="1" t="shared" si="21"/>
      </c>
      <c r="AD45" s="52">
        <f ca="1" t="shared" si="21"/>
      </c>
      <c r="AE45" s="33">
        <f ca="1" t="shared" si="21"/>
      </c>
    </row>
    <row r="46" spans="1:31" ht="15.75">
      <c r="A46" s="33"/>
      <c r="B46" s="78"/>
      <c r="C46" s="33"/>
      <c r="D46" s="33">
        <f t="shared" si="22"/>
      </c>
      <c r="E46" s="33"/>
      <c r="F46" s="33">
        <f t="shared" si="23"/>
      </c>
      <c r="G46" s="33"/>
      <c r="H46" s="33">
        <f t="shared" si="24"/>
      </c>
      <c r="I46" s="33">
        <f t="shared" si="25"/>
        <v>0</v>
      </c>
      <c r="J46" s="33">
        <f t="shared" si="26"/>
        <v>0</v>
      </c>
      <c r="K46" s="33">
        <f t="shared" si="27"/>
        <v>0</v>
      </c>
      <c r="L46" s="33">
        <f t="shared" si="28"/>
      </c>
      <c r="M46" s="52">
        <f t="shared" si="29"/>
        <v>200</v>
      </c>
      <c r="N46" s="33">
        <f t="shared" si="30"/>
      </c>
      <c r="P46" s="48" t="b">
        <f t="shared" si="31"/>
        <v>0</v>
      </c>
      <c r="Q46" s="48">
        <f t="shared" si="32"/>
      </c>
      <c r="R46" s="48">
        <f ca="1" t="shared" si="33"/>
      </c>
      <c r="S46" s="48">
        <f t="shared" si="34"/>
      </c>
      <c r="T46" s="48">
        <f t="shared" si="35"/>
      </c>
      <c r="U46" s="53">
        <f ca="1" t="shared" si="36"/>
      </c>
      <c r="V46" s="55">
        <f ca="1" t="shared" si="36"/>
      </c>
      <c r="W46" s="33">
        <f ca="1" t="shared" si="20"/>
      </c>
      <c r="X46" s="33">
        <f ca="1" t="shared" si="20"/>
      </c>
      <c r="Y46" s="33">
        <f ca="1" t="shared" si="20"/>
      </c>
      <c r="Z46" s="33">
        <f ca="1" t="shared" si="20"/>
      </c>
      <c r="AA46" s="33">
        <f ca="1" t="shared" si="20"/>
      </c>
      <c r="AB46" s="33">
        <f ca="1" t="shared" si="20"/>
      </c>
      <c r="AC46" s="33">
        <f ca="1" t="shared" si="21"/>
      </c>
      <c r="AD46" s="52">
        <f ca="1" t="shared" si="21"/>
      </c>
      <c r="AE46" s="33">
        <f ca="1" t="shared" si="21"/>
      </c>
    </row>
    <row r="47" spans="1:31" ht="15.75">
      <c r="A47" s="33"/>
      <c r="B47" s="78"/>
      <c r="C47" s="33"/>
      <c r="D47" s="33">
        <f t="shared" si="22"/>
      </c>
      <c r="E47" s="33"/>
      <c r="F47" s="33">
        <f t="shared" si="23"/>
      </c>
      <c r="G47" s="33"/>
      <c r="H47" s="33">
        <f t="shared" si="24"/>
      </c>
      <c r="I47" s="33">
        <f t="shared" si="25"/>
        <v>0</v>
      </c>
      <c r="J47" s="33">
        <f t="shared" si="26"/>
        <v>0</v>
      </c>
      <c r="K47" s="33">
        <f t="shared" si="27"/>
        <v>0</v>
      </c>
      <c r="L47" s="33">
        <f t="shared" si="28"/>
      </c>
      <c r="M47" s="52">
        <f t="shared" si="29"/>
        <v>200</v>
      </c>
      <c r="N47" s="33">
        <f t="shared" si="30"/>
      </c>
      <c r="P47" s="48" t="b">
        <f t="shared" si="31"/>
        <v>0</v>
      </c>
      <c r="Q47" s="48">
        <f t="shared" si="32"/>
      </c>
      <c r="R47" s="48">
        <f ca="1" t="shared" si="33"/>
      </c>
      <c r="S47" s="48">
        <f t="shared" si="34"/>
      </c>
      <c r="T47" s="48">
        <f t="shared" si="35"/>
      </c>
      <c r="U47" s="53">
        <f ca="1" t="shared" si="36"/>
      </c>
      <c r="V47" s="55">
        <f ca="1" t="shared" si="36"/>
      </c>
      <c r="W47" s="33">
        <f ca="1" t="shared" si="20"/>
      </c>
      <c r="X47" s="33">
        <f ca="1" t="shared" si="20"/>
      </c>
      <c r="Y47" s="33">
        <f ca="1" t="shared" si="20"/>
      </c>
      <c r="Z47" s="33">
        <f ca="1" t="shared" si="20"/>
      </c>
      <c r="AA47" s="33">
        <f ca="1" t="shared" si="20"/>
      </c>
      <c r="AB47" s="33">
        <f ca="1" t="shared" si="20"/>
      </c>
      <c r="AC47" s="33">
        <f ca="1" t="shared" si="21"/>
      </c>
      <c r="AD47" s="52">
        <f ca="1" t="shared" si="21"/>
      </c>
      <c r="AE47" s="33">
        <f ca="1" t="shared" si="21"/>
      </c>
    </row>
    <row r="48" spans="1:31" ht="15.75">
      <c r="A48" s="33"/>
      <c r="B48" s="78"/>
      <c r="C48" s="33"/>
      <c r="D48" s="33">
        <f t="shared" si="22"/>
      </c>
      <c r="E48" s="33"/>
      <c r="F48" s="33">
        <f t="shared" si="23"/>
      </c>
      <c r="G48" s="33"/>
      <c r="H48" s="33">
        <f t="shared" si="24"/>
      </c>
      <c r="I48" s="33">
        <f t="shared" si="25"/>
        <v>0</v>
      </c>
      <c r="J48" s="33">
        <f t="shared" si="26"/>
        <v>0</v>
      </c>
      <c r="K48" s="33">
        <f t="shared" si="27"/>
        <v>0</v>
      </c>
      <c r="L48" s="33">
        <f t="shared" si="28"/>
      </c>
      <c r="M48" s="52">
        <f t="shared" si="29"/>
        <v>200</v>
      </c>
      <c r="N48" s="33">
        <f t="shared" si="30"/>
      </c>
      <c r="P48" s="48" t="b">
        <f t="shared" si="31"/>
        <v>0</v>
      </c>
      <c r="Q48" s="48">
        <f t="shared" si="32"/>
      </c>
      <c r="R48" s="48">
        <f ca="1" t="shared" si="33"/>
      </c>
      <c r="S48" s="48">
        <f t="shared" si="34"/>
      </c>
      <c r="T48" s="48">
        <f t="shared" si="35"/>
      </c>
      <c r="U48" s="53">
        <f ca="1" t="shared" si="36"/>
      </c>
      <c r="V48" s="55">
        <f ca="1" t="shared" si="36"/>
      </c>
      <c r="W48" s="33">
        <f ca="1" t="shared" si="20"/>
      </c>
      <c r="X48" s="33">
        <f ca="1" t="shared" si="20"/>
      </c>
      <c r="Y48" s="33">
        <f ca="1" t="shared" si="20"/>
      </c>
      <c r="Z48" s="33">
        <f ca="1" t="shared" si="20"/>
      </c>
      <c r="AA48" s="33">
        <f ca="1" t="shared" si="20"/>
      </c>
      <c r="AB48" s="33">
        <f ca="1" t="shared" si="20"/>
      </c>
      <c r="AC48" s="33">
        <f ca="1" t="shared" si="21"/>
      </c>
      <c r="AD48" s="52">
        <f ca="1" t="shared" si="21"/>
      </c>
      <c r="AE48" s="33">
        <f ca="1" t="shared" si="21"/>
      </c>
    </row>
    <row r="49" spans="1:31" ht="15.75">
      <c r="A49" s="33"/>
      <c r="B49" s="78"/>
      <c r="C49" s="33"/>
      <c r="D49" s="33">
        <f t="shared" si="22"/>
      </c>
      <c r="E49" s="33"/>
      <c r="F49" s="33">
        <f t="shared" si="23"/>
      </c>
      <c r="G49" s="33"/>
      <c r="H49" s="33">
        <f t="shared" si="24"/>
      </c>
      <c r="I49" s="33">
        <f t="shared" si="25"/>
        <v>0</v>
      </c>
      <c r="J49" s="33">
        <f t="shared" si="26"/>
        <v>0</v>
      </c>
      <c r="K49" s="33">
        <f t="shared" si="27"/>
        <v>0</v>
      </c>
      <c r="L49" s="33">
        <f t="shared" si="28"/>
      </c>
      <c r="M49" s="52">
        <f t="shared" si="29"/>
        <v>200</v>
      </c>
      <c r="N49" s="33">
        <f t="shared" si="30"/>
      </c>
      <c r="P49" s="48" t="b">
        <f t="shared" si="31"/>
        <v>0</v>
      </c>
      <c r="Q49" s="48">
        <f t="shared" si="32"/>
      </c>
      <c r="R49" s="48">
        <f ca="1" t="shared" si="33"/>
      </c>
      <c r="S49" s="48">
        <f t="shared" si="34"/>
      </c>
      <c r="T49" s="48">
        <f t="shared" si="35"/>
      </c>
      <c r="U49" s="53">
        <f ca="1" t="shared" si="36"/>
      </c>
      <c r="V49" s="55">
        <f ca="1" t="shared" si="36"/>
      </c>
      <c r="W49" s="33">
        <f ca="1" t="shared" si="20"/>
      </c>
      <c r="X49" s="33">
        <f ca="1" t="shared" si="20"/>
      </c>
      <c r="Y49" s="33">
        <f ca="1" t="shared" si="20"/>
      </c>
      <c r="Z49" s="33">
        <f ca="1" t="shared" si="20"/>
      </c>
      <c r="AA49" s="33">
        <f ca="1" t="shared" si="20"/>
      </c>
      <c r="AB49" s="33">
        <f ca="1" t="shared" si="20"/>
      </c>
      <c r="AC49" s="33">
        <f ca="1" t="shared" si="21"/>
      </c>
      <c r="AD49" s="52">
        <f ca="1" t="shared" si="21"/>
      </c>
      <c r="AE49" s="33">
        <f ca="1" t="shared" si="21"/>
      </c>
    </row>
    <row r="52" spans="1:26" ht="23.25">
      <c r="A52" s="1" t="s">
        <v>43</v>
      </c>
      <c r="B52" s="2" t="s">
        <v>23</v>
      </c>
      <c r="C52" s="2" t="s">
        <v>16</v>
      </c>
      <c r="D52" s="2"/>
      <c r="E52" s="2"/>
      <c r="F52" s="2" t="s">
        <v>58</v>
      </c>
      <c r="I52" s="2"/>
      <c r="J52" s="2"/>
      <c r="U52" s="1" t="s">
        <v>43</v>
      </c>
      <c r="V52" s="2" t="s">
        <v>23</v>
      </c>
      <c r="W52" s="2" t="s">
        <v>16</v>
      </c>
      <c r="X52" s="2"/>
      <c r="Y52" s="2"/>
      <c r="Z52" s="2" t="str">
        <f>F52</f>
        <v>A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15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92"/>
    </row>
    <row r="56" spans="1:31" ht="15.75">
      <c r="A56" s="53" t="s">
        <v>34</v>
      </c>
      <c r="B56" s="55" t="s">
        <v>101</v>
      </c>
      <c r="C56" s="77">
        <v>10</v>
      </c>
      <c r="D56" s="33">
        <f>IF(OR(A56="",C56=""),"",RANK(C56,$C$56:$C$74,0)+(COUNT($C$56:$C$74)+1-RANK(C56,$C$56:$C$74,0)-RANK(C56,$C$56:$C$74,1))/2)</f>
        <v>2</v>
      </c>
      <c r="E56" s="77">
        <v>6</v>
      </c>
      <c r="F56" s="33">
        <f>IF(OR(A56="",E56=""),"",RANK(E56,$E$56:$E$74,0)+(COUNT($E$56:$E$74)+1-RANK(E56,$E$56:$E$74,0)-RANK(E56,$E$56:$E$74,1))/2)</f>
        <v>3.5</v>
      </c>
      <c r="G56" s="77">
        <v>4</v>
      </c>
      <c r="H56" s="33">
        <f>IF(OR(A56="",G56=""),"",RANK(G56,$G$56:$G$74,0)+(COUNT($G$56:$G$74)+1-RANK(G56,$G$56:$G$74,0)-RANK(G56,$G$56:$G$74,1))/2)</f>
        <v>4</v>
      </c>
      <c r="I56" s="33">
        <f>C56</f>
        <v>10</v>
      </c>
      <c r="J56" s="33">
        <f>E56</f>
        <v>6</v>
      </c>
      <c r="K56" s="33">
        <f>G56</f>
        <v>4</v>
      </c>
      <c r="L56" s="33">
        <f>IF(A56=0,"",SUM(C56,E56,G56))</f>
        <v>20</v>
      </c>
      <c r="M56" s="52">
        <f>SUM(D56,F56,H56,IF(L56="",200,-L56/10^3),-LARGE(I56:K56,1)/10^6,-LARGE(I56:K56,2)/10^9,-LARGE(I56:K56,3)/10^12)</f>
        <v>9.479989993996</v>
      </c>
      <c r="N56" s="33">
        <f>IF(L56="","",RANK(M56,$M$56:$M$74,1)+(COUNT($M$56:$M$74)+1-RANK(M56,$M$56:$M$74,0)-RANK(M56,$M$56:$M$74,1))/2)</f>
        <v>2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2.055</v>
      </c>
      <c r="S56" s="48">
        <f>IF(R56="","",RANK(R56,R$56:R$74,1))</f>
        <v>2</v>
      </c>
      <c r="T56" s="48">
        <f>IF(S56="","",INDEX(Q$56:Q$74,MATCH(ROW(P1),S$56:S$74,0)))</f>
        <v>62</v>
      </c>
      <c r="U56" s="53" t="str">
        <f ca="1">IF($T56="","",OFFSET(A$1,$T56,))</f>
        <v>ROJO DIAZ Patrick</v>
      </c>
      <c r="V56" s="55" t="str">
        <f ca="1">IF($T56="","",OFFSET(B$1,$T56,))</f>
        <v>NO KILL 33</v>
      </c>
      <c r="W56" s="77">
        <f aca="true" ca="1" t="shared" si="37" ref="W56:AB74">IF($T56="","",OFFSET(C$1,$T56,))</f>
        <v>17</v>
      </c>
      <c r="X56" s="33">
        <f ca="1" t="shared" si="37"/>
        <v>1</v>
      </c>
      <c r="Y56" s="77">
        <f ca="1" t="shared" si="37"/>
        <v>6</v>
      </c>
      <c r="Z56" s="33">
        <f ca="1" t="shared" si="37"/>
        <v>3.5</v>
      </c>
      <c r="AA56" s="77">
        <f ca="1" t="shared" si="37"/>
        <v>5</v>
      </c>
      <c r="AB56" s="33">
        <f ca="1" t="shared" si="37"/>
        <v>3</v>
      </c>
      <c r="AC56" s="33">
        <f aca="true" ca="1" t="shared" si="38" ref="AC56:AE74">IF($T56="","",OFFSET(L$1,$T56,))</f>
        <v>28</v>
      </c>
      <c r="AD56" s="52">
        <f ca="1" t="shared" si="38"/>
        <v>7.4719829939950015</v>
      </c>
      <c r="AE56" s="33">
        <f ca="1" t="shared" si="38"/>
        <v>1</v>
      </c>
    </row>
    <row r="57" spans="1:31" ht="15.75" customHeight="1">
      <c r="A57" s="53" t="s">
        <v>14</v>
      </c>
      <c r="B57" s="55" t="s">
        <v>89</v>
      </c>
      <c r="C57" s="77">
        <v>9</v>
      </c>
      <c r="D57" s="33">
        <f aca="true" t="shared" si="39" ref="D57:D74">IF(OR(A57="",C57=""),"",RANK(C57,$C$56:$C$74,0)+(COUNT($C$56:$C$74)+1-RANK(C57,$C$56:$C$74,0)-RANK(C57,$C$56:$C$74,1))/2)</f>
        <v>3</v>
      </c>
      <c r="E57" s="77">
        <v>5</v>
      </c>
      <c r="F57" s="33">
        <f aca="true" t="shared" si="40" ref="F57:F74">IF(OR(A57="",E57=""),"",RANK(E57,$E$56:$E$74,0)+(COUNT($E$56:$E$74)+1-RANK(E57,$E$56:$E$74,0)-RANK(E57,$E$56:$E$74,1))/2)</f>
        <v>6</v>
      </c>
      <c r="G57" s="77">
        <v>7</v>
      </c>
      <c r="H57" s="33">
        <f aca="true" t="shared" si="41" ref="H57:H74">IF(OR(A57="",G57=""),"",RANK(G57,$G$56:$G$74,0)+(COUNT($G$56:$G$74)+1-RANK(G57,$G$56:$G$74,0)-RANK(G57,$G$56:$G$74,1))/2)</f>
        <v>1</v>
      </c>
      <c r="I57" s="33">
        <f aca="true" t="shared" si="42" ref="I57:I74">C57</f>
        <v>9</v>
      </c>
      <c r="J57" s="33">
        <f aca="true" t="shared" si="43" ref="J57:J74">E57</f>
        <v>5</v>
      </c>
      <c r="K57" s="33">
        <f aca="true" t="shared" si="44" ref="K57:K74">G57</f>
        <v>7</v>
      </c>
      <c r="L57" s="33">
        <f aca="true" t="shared" si="45" ref="L57:L74">IF(A57=0,"",SUM(C57,E57,G57))</f>
        <v>21</v>
      </c>
      <c r="M57" s="52">
        <f aca="true" t="shared" si="46" ref="M57:M74">SUM(D57,F57,H57,IF(L57="",200,-L57/10^3),-LARGE(I57:K57,1)/10^6,-LARGE(I57:K57,2)/10^9,-LARGE(I57:K57,3)/10^12)</f>
        <v>9.978990992994998</v>
      </c>
      <c r="N57" s="33">
        <f aca="true" t="shared" si="47" ref="N57:N74">IF(L57="","",RANK(M57,$M$56:$M$74,1)+(COUNT($M$56:$M$74)+1-RANK(M57,$M$56:$M$74,0)-RANK(M57,$M$56:$M$74,1))/2)</f>
        <v>3</v>
      </c>
      <c r="P57" s="48">
        <f aca="true" t="shared" si="48" ref="P57:P74">IF((A57&lt;&gt;""),ROW(A57))</f>
        <v>57</v>
      </c>
      <c r="Q57" s="48">
        <f aca="true" t="shared" si="49" ref="Q57:Q74">IF(Q$55&gt;=ROW(P2),SMALL(P$56:P$74,ROW(P2))-1,"")</f>
        <v>56</v>
      </c>
      <c r="R57" s="48">
        <f aca="true" ca="1" t="shared" si="50" ref="R57:R74">IF($Q57="","",OFFSET(N$1,Q57,)+(Q57/1000))</f>
        <v>3.056</v>
      </c>
      <c r="S57" s="48">
        <f aca="true" t="shared" si="51" ref="S57:S74">IF(R57="","",RANK(R57,R$56:R$74,1))</f>
        <v>3</v>
      </c>
      <c r="T57" s="48">
        <f aca="true" t="shared" si="52" ref="T57:T74">IF(S57="","",INDEX(Q$56:Q$74,MATCH(ROW(P2),S$56:S$74,0)))</f>
        <v>55</v>
      </c>
      <c r="U57" s="53" t="str">
        <f aca="true" ca="1" t="shared" si="53" ref="U57:V74">IF($T57="","",OFFSET(A$1,$T57,))</f>
        <v>PAGES Stéphane</v>
      </c>
      <c r="V57" s="55" t="str">
        <f ca="1" t="shared" si="53"/>
        <v>PSM ARTICO</v>
      </c>
      <c r="W57" s="77">
        <f ca="1" t="shared" si="37"/>
        <v>10</v>
      </c>
      <c r="X57" s="33">
        <f ca="1" t="shared" si="37"/>
        <v>2</v>
      </c>
      <c r="Y57" s="77">
        <f ca="1" t="shared" si="37"/>
        <v>6</v>
      </c>
      <c r="Z57" s="33">
        <f ca="1" t="shared" si="37"/>
        <v>3.5</v>
      </c>
      <c r="AA57" s="77">
        <f ca="1" t="shared" si="37"/>
        <v>4</v>
      </c>
      <c r="AB57" s="33">
        <f ca="1" t="shared" si="37"/>
        <v>4</v>
      </c>
      <c r="AC57" s="33">
        <f ca="1" t="shared" si="38"/>
        <v>20</v>
      </c>
      <c r="AD57" s="52">
        <f ca="1" t="shared" si="38"/>
        <v>9.479989993996</v>
      </c>
      <c r="AE57" s="33">
        <f ca="1" t="shared" si="38"/>
        <v>2</v>
      </c>
    </row>
    <row r="58" spans="1:31" ht="15.75">
      <c r="A58" s="53" t="s">
        <v>46</v>
      </c>
      <c r="B58" s="55" t="s">
        <v>100</v>
      </c>
      <c r="C58" s="77">
        <v>3</v>
      </c>
      <c r="D58" s="33">
        <f t="shared" si="39"/>
        <v>13</v>
      </c>
      <c r="E58" s="77">
        <v>3</v>
      </c>
      <c r="F58" s="33">
        <f t="shared" si="40"/>
        <v>11</v>
      </c>
      <c r="G58" s="77">
        <v>1</v>
      </c>
      <c r="H58" s="33">
        <f t="shared" si="41"/>
        <v>10.5</v>
      </c>
      <c r="I58" s="33">
        <f t="shared" si="42"/>
        <v>3</v>
      </c>
      <c r="J58" s="33">
        <f t="shared" si="43"/>
        <v>3</v>
      </c>
      <c r="K58" s="33">
        <f t="shared" si="44"/>
        <v>1</v>
      </c>
      <c r="L58" s="33">
        <f t="shared" si="45"/>
        <v>7</v>
      </c>
      <c r="M58" s="52">
        <f t="shared" si="46"/>
        <v>34.492996996999004</v>
      </c>
      <c r="N58" s="33">
        <f t="shared" si="47"/>
        <v>13</v>
      </c>
      <c r="P58" s="48">
        <f t="shared" si="48"/>
        <v>58</v>
      </c>
      <c r="Q58" s="48">
        <f t="shared" si="49"/>
        <v>57</v>
      </c>
      <c r="R58" s="48">
        <f ca="1" t="shared" si="50"/>
        <v>13.057</v>
      </c>
      <c r="S58" s="48">
        <f t="shared" si="51"/>
        <v>13</v>
      </c>
      <c r="T58" s="48">
        <f t="shared" si="52"/>
        <v>56</v>
      </c>
      <c r="U58" s="53" t="str">
        <f ca="1" t="shared" si="53"/>
        <v>LUMBRERAS Norbert</v>
      </c>
      <c r="V58" s="55" t="str">
        <f ca="1" t="shared" si="53"/>
        <v>NO KILL 09</v>
      </c>
      <c r="W58" s="77">
        <f ca="1" t="shared" si="37"/>
        <v>9</v>
      </c>
      <c r="X58" s="33">
        <f ca="1" t="shared" si="37"/>
        <v>3</v>
      </c>
      <c r="Y58" s="77">
        <f ca="1" t="shared" si="37"/>
        <v>5</v>
      </c>
      <c r="Z58" s="33">
        <f ca="1" t="shared" si="37"/>
        <v>6</v>
      </c>
      <c r="AA58" s="77">
        <f ca="1" t="shared" si="37"/>
        <v>7</v>
      </c>
      <c r="AB58" s="33">
        <f ca="1" t="shared" si="37"/>
        <v>1</v>
      </c>
      <c r="AC58" s="33">
        <f ca="1" t="shared" si="38"/>
        <v>21</v>
      </c>
      <c r="AD58" s="52">
        <f ca="1" t="shared" si="38"/>
        <v>9.978990992994998</v>
      </c>
      <c r="AE58" s="33">
        <f ca="1" t="shared" si="38"/>
        <v>3</v>
      </c>
    </row>
    <row r="59" spans="1:31" ht="15.75">
      <c r="A59" s="54" t="s">
        <v>98</v>
      </c>
      <c r="B59" s="55" t="s">
        <v>96</v>
      </c>
      <c r="C59" s="77">
        <v>3</v>
      </c>
      <c r="D59" s="33">
        <f t="shared" si="39"/>
        <v>13</v>
      </c>
      <c r="E59" s="77">
        <v>3</v>
      </c>
      <c r="F59" s="33">
        <f t="shared" si="40"/>
        <v>11</v>
      </c>
      <c r="G59" s="77">
        <v>0</v>
      </c>
      <c r="H59" s="33">
        <f t="shared" si="41"/>
        <v>14</v>
      </c>
      <c r="I59" s="33">
        <f t="shared" si="42"/>
        <v>3</v>
      </c>
      <c r="J59" s="33">
        <f t="shared" si="43"/>
        <v>3</v>
      </c>
      <c r="K59" s="33">
        <f t="shared" si="44"/>
        <v>0</v>
      </c>
      <c r="L59" s="33">
        <f t="shared" si="45"/>
        <v>6</v>
      </c>
      <c r="M59" s="52">
        <f t="shared" si="46"/>
        <v>37.993996997</v>
      </c>
      <c r="N59" s="33">
        <f t="shared" si="47"/>
        <v>14</v>
      </c>
      <c r="P59" s="48">
        <f t="shared" si="48"/>
        <v>59</v>
      </c>
      <c r="Q59" s="48">
        <f t="shared" si="49"/>
        <v>58</v>
      </c>
      <c r="R59" s="48">
        <f ca="1" t="shared" si="50"/>
        <v>14.058</v>
      </c>
      <c r="S59" s="48">
        <f t="shared" si="51"/>
        <v>14</v>
      </c>
      <c r="T59" s="48">
        <f t="shared" si="52"/>
        <v>69</v>
      </c>
      <c r="U59" s="53" t="str">
        <f ca="1" t="shared" si="53"/>
        <v>SURIN Nicolas</v>
      </c>
      <c r="V59" s="55" t="str">
        <f ca="1" t="shared" si="53"/>
        <v>SALMO TOC</v>
      </c>
      <c r="W59" s="77">
        <f ca="1" t="shared" si="37"/>
        <v>8</v>
      </c>
      <c r="X59" s="33">
        <f ca="1" t="shared" si="37"/>
        <v>4.5</v>
      </c>
      <c r="Y59" s="77">
        <f ca="1" t="shared" si="37"/>
        <v>9</v>
      </c>
      <c r="Z59" s="33">
        <f ca="1" t="shared" si="37"/>
        <v>1</v>
      </c>
      <c r="AA59" s="77">
        <f ca="1" t="shared" si="37"/>
        <v>2</v>
      </c>
      <c r="AB59" s="33">
        <f ca="1" t="shared" si="37"/>
        <v>7.5</v>
      </c>
      <c r="AC59" s="33">
        <f ca="1" t="shared" si="38"/>
        <v>19</v>
      </c>
      <c r="AD59" s="52">
        <f ca="1" t="shared" si="38"/>
        <v>12.980990991997999</v>
      </c>
      <c r="AE59" s="33">
        <f ca="1" t="shared" si="38"/>
        <v>4</v>
      </c>
    </row>
    <row r="60" spans="1:31" ht="15.75">
      <c r="A60" s="54" t="s">
        <v>112</v>
      </c>
      <c r="B60" s="55" t="s">
        <v>47</v>
      </c>
      <c r="C60" s="77">
        <v>5</v>
      </c>
      <c r="D60" s="33">
        <f t="shared" si="39"/>
        <v>10</v>
      </c>
      <c r="E60" s="77">
        <v>3</v>
      </c>
      <c r="F60" s="33">
        <f t="shared" si="40"/>
        <v>11</v>
      </c>
      <c r="G60" s="77">
        <v>1</v>
      </c>
      <c r="H60" s="33">
        <f t="shared" si="41"/>
        <v>10.5</v>
      </c>
      <c r="I60" s="33">
        <f t="shared" si="42"/>
        <v>5</v>
      </c>
      <c r="J60" s="33">
        <f t="shared" si="43"/>
        <v>3</v>
      </c>
      <c r="K60" s="33">
        <f t="shared" si="44"/>
        <v>1</v>
      </c>
      <c r="L60" s="33">
        <f t="shared" si="45"/>
        <v>9</v>
      </c>
      <c r="M60" s="52">
        <f t="shared" si="46"/>
        <v>31.490994996999</v>
      </c>
      <c r="N60" s="33">
        <f t="shared" si="47"/>
        <v>10</v>
      </c>
      <c r="P60" s="48">
        <f t="shared" si="48"/>
        <v>60</v>
      </c>
      <c r="Q60" s="48">
        <f t="shared" si="49"/>
        <v>59</v>
      </c>
      <c r="R60" s="48">
        <f ca="1" t="shared" si="50"/>
        <v>10.059</v>
      </c>
      <c r="S60" s="48">
        <f t="shared" si="51"/>
        <v>10</v>
      </c>
      <c r="T60" s="48">
        <f t="shared" si="52"/>
        <v>68</v>
      </c>
      <c r="U60" s="53" t="str">
        <f ca="1" t="shared" si="53"/>
        <v>COULON Hervé</v>
      </c>
      <c r="V60" s="55" t="str">
        <f ca="1" t="shared" si="53"/>
        <v>SALMO GARONNE</v>
      </c>
      <c r="W60" s="77">
        <f ca="1" t="shared" si="37"/>
        <v>6</v>
      </c>
      <c r="X60" s="33">
        <f ca="1" t="shared" si="37"/>
        <v>7.5</v>
      </c>
      <c r="Y60" s="77">
        <f ca="1" t="shared" si="37"/>
        <v>6</v>
      </c>
      <c r="Z60" s="33">
        <f ca="1" t="shared" si="37"/>
        <v>3.5</v>
      </c>
      <c r="AA60" s="77">
        <f ca="1" t="shared" si="37"/>
        <v>3</v>
      </c>
      <c r="AB60" s="33">
        <f ca="1" t="shared" si="37"/>
        <v>5.5</v>
      </c>
      <c r="AC60" s="33">
        <f ca="1" t="shared" si="38"/>
        <v>15</v>
      </c>
      <c r="AD60" s="52">
        <f ca="1" t="shared" si="38"/>
        <v>16.484993993997</v>
      </c>
      <c r="AE60" s="33">
        <f ca="1" t="shared" si="38"/>
        <v>5</v>
      </c>
    </row>
    <row r="61" spans="1:31" ht="15.75">
      <c r="A61" s="53" t="s">
        <v>4</v>
      </c>
      <c r="B61" s="55" t="s">
        <v>89</v>
      </c>
      <c r="C61" s="77">
        <v>3</v>
      </c>
      <c r="D61" s="33">
        <f t="shared" si="39"/>
        <v>13</v>
      </c>
      <c r="E61" s="77">
        <v>4</v>
      </c>
      <c r="F61" s="33">
        <f t="shared" si="40"/>
        <v>8</v>
      </c>
      <c r="G61" s="77">
        <v>1</v>
      </c>
      <c r="H61" s="33">
        <f t="shared" si="41"/>
        <v>10.5</v>
      </c>
      <c r="I61" s="33">
        <f t="shared" si="42"/>
        <v>3</v>
      </c>
      <c r="J61" s="33">
        <f t="shared" si="43"/>
        <v>4</v>
      </c>
      <c r="K61" s="33">
        <f t="shared" si="44"/>
        <v>1</v>
      </c>
      <c r="L61" s="33">
        <f t="shared" si="45"/>
        <v>8</v>
      </c>
      <c r="M61" s="52">
        <f t="shared" si="46"/>
        <v>31.491995996999</v>
      </c>
      <c r="N61" s="33">
        <f t="shared" si="47"/>
        <v>11</v>
      </c>
      <c r="P61" s="48">
        <f t="shared" si="48"/>
        <v>61</v>
      </c>
      <c r="Q61" s="48">
        <f t="shared" si="49"/>
        <v>60</v>
      </c>
      <c r="R61" s="48">
        <f ca="1" t="shared" si="50"/>
        <v>11.06</v>
      </c>
      <c r="S61" s="48">
        <f t="shared" si="51"/>
        <v>11</v>
      </c>
      <c r="T61" s="48">
        <f t="shared" si="52"/>
        <v>64</v>
      </c>
      <c r="U61" s="54" t="str">
        <f ca="1" t="shared" si="53"/>
        <v>SETSOUA Philippe</v>
      </c>
      <c r="V61" s="55" t="str">
        <f ca="1" t="shared" si="53"/>
        <v>TRUITE TOC</v>
      </c>
      <c r="W61" s="77">
        <f ca="1" t="shared" si="37"/>
        <v>5</v>
      </c>
      <c r="X61" s="33">
        <f ca="1" t="shared" si="37"/>
        <v>10</v>
      </c>
      <c r="Y61" s="77">
        <f ca="1" t="shared" si="37"/>
        <v>6</v>
      </c>
      <c r="Z61" s="33">
        <f ca="1" t="shared" si="37"/>
        <v>3.5</v>
      </c>
      <c r="AA61" s="77">
        <f ca="1" t="shared" si="37"/>
        <v>3</v>
      </c>
      <c r="AB61" s="33">
        <f ca="1" t="shared" si="37"/>
        <v>5.5</v>
      </c>
      <c r="AC61" s="33">
        <f ca="1" t="shared" si="38"/>
        <v>14</v>
      </c>
      <c r="AD61" s="52">
        <f ca="1" t="shared" si="38"/>
        <v>18.985993994997003</v>
      </c>
      <c r="AE61" s="33">
        <f ca="1" t="shared" si="38"/>
        <v>6</v>
      </c>
    </row>
    <row r="62" spans="1:31" ht="15" customHeight="1">
      <c r="A62" s="53" t="s">
        <v>53</v>
      </c>
      <c r="B62" s="55" t="s">
        <v>101</v>
      </c>
      <c r="C62" s="77">
        <v>7</v>
      </c>
      <c r="D62" s="33">
        <f t="shared" si="39"/>
        <v>6</v>
      </c>
      <c r="E62" s="77">
        <v>4</v>
      </c>
      <c r="F62" s="33">
        <f t="shared" si="40"/>
        <v>8</v>
      </c>
      <c r="G62" s="77">
        <v>2</v>
      </c>
      <c r="H62" s="33">
        <f t="shared" si="41"/>
        <v>7.5</v>
      </c>
      <c r="I62" s="33">
        <f t="shared" si="42"/>
        <v>7</v>
      </c>
      <c r="J62" s="33">
        <f t="shared" si="43"/>
        <v>4</v>
      </c>
      <c r="K62" s="33">
        <f t="shared" si="44"/>
        <v>2</v>
      </c>
      <c r="L62" s="33">
        <f t="shared" si="45"/>
        <v>13</v>
      </c>
      <c r="M62" s="52">
        <f t="shared" si="46"/>
        <v>21.486992995997998</v>
      </c>
      <c r="N62" s="33">
        <f t="shared" si="47"/>
        <v>7</v>
      </c>
      <c r="P62" s="48">
        <f t="shared" si="48"/>
        <v>62</v>
      </c>
      <c r="Q62" s="48">
        <f t="shared" si="49"/>
        <v>61</v>
      </c>
      <c r="R62" s="48">
        <f ca="1" t="shared" si="50"/>
        <v>7.061</v>
      </c>
      <c r="S62" s="48">
        <f t="shared" si="51"/>
        <v>7</v>
      </c>
      <c r="T62" s="48">
        <f t="shared" si="52"/>
        <v>61</v>
      </c>
      <c r="U62" s="53" t="str">
        <f ca="1" t="shared" si="53"/>
        <v>LASSERRE Patrice</v>
      </c>
      <c r="V62" s="55" t="str">
        <f ca="1" t="shared" si="53"/>
        <v>PSM ARTICO</v>
      </c>
      <c r="W62" s="77">
        <f ca="1" t="shared" si="37"/>
        <v>7</v>
      </c>
      <c r="X62" s="33">
        <f ca="1" t="shared" si="37"/>
        <v>6</v>
      </c>
      <c r="Y62" s="77">
        <f ca="1" t="shared" si="37"/>
        <v>4</v>
      </c>
      <c r="Z62" s="33">
        <f ca="1" t="shared" si="37"/>
        <v>8</v>
      </c>
      <c r="AA62" s="77">
        <f ca="1" t="shared" si="37"/>
        <v>2</v>
      </c>
      <c r="AB62" s="33">
        <f ca="1" t="shared" si="37"/>
        <v>7.5</v>
      </c>
      <c r="AC62" s="33">
        <f ca="1" t="shared" si="38"/>
        <v>13</v>
      </c>
      <c r="AD62" s="52">
        <f ca="1" t="shared" si="38"/>
        <v>21.486992995997998</v>
      </c>
      <c r="AE62" s="33">
        <f ca="1" t="shared" si="38"/>
        <v>7</v>
      </c>
    </row>
    <row r="63" spans="1:31" ht="15.75">
      <c r="A63" s="53" t="s">
        <v>118</v>
      </c>
      <c r="B63" s="55" t="s">
        <v>100</v>
      </c>
      <c r="C63" s="77">
        <v>17</v>
      </c>
      <c r="D63" s="33">
        <f t="shared" si="39"/>
        <v>1</v>
      </c>
      <c r="E63" s="77">
        <v>6</v>
      </c>
      <c r="F63" s="33">
        <f t="shared" si="40"/>
        <v>3.5</v>
      </c>
      <c r="G63" s="77">
        <v>5</v>
      </c>
      <c r="H63" s="33">
        <f t="shared" si="41"/>
        <v>3</v>
      </c>
      <c r="I63" s="33">
        <f t="shared" si="42"/>
        <v>17</v>
      </c>
      <c r="J63" s="33">
        <f t="shared" si="43"/>
        <v>6</v>
      </c>
      <c r="K63" s="33">
        <f t="shared" si="44"/>
        <v>5</v>
      </c>
      <c r="L63" s="33">
        <f t="shared" si="45"/>
        <v>28</v>
      </c>
      <c r="M63" s="52">
        <f t="shared" si="46"/>
        <v>7.4719829939950015</v>
      </c>
      <c r="N63" s="33">
        <f t="shared" si="47"/>
        <v>1</v>
      </c>
      <c r="P63" s="48">
        <f t="shared" si="48"/>
        <v>63</v>
      </c>
      <c r="Q63" s="48">
        <f t="shared" si="49"/>
        <v>62</v>
      </c>
      <c r="R63" s="48">
        <f ca="1" t="shared" si="50"/>
        <v>1.062</v>
      </c>
      <c r="S63" s="48">
        <f t="shared" si="51"/>
        <v>1</v>
      </c>
      <c r="T63" s="48">
        <f t="shared" si="52"/>
        <v>65</v>
      </c>
      <c r="U63" s="53" t="str">
        <f ca="1" t="shared" si="53"/>
        <v>GOMES Dominique</v>
      </c>
      <c r="V63" s="55" t="str">
        <f ca="1" t="shared" si="53"/>
        <v>TRUITE TOC</v>
      </c>
      <c r="W63" s="77">
        <f ca="1" t="shared" si="37"/>
        <v>6</v>
      </c>
      <c r="X63" s="33">
        <f ca="1" t="shared" si="37"/>
        <v>7.5</v>
      </c>
      <c r="Y63" s="77">
        <f ca="1" t="shared" si="37"/>
        <v>2</v>
      </c>
      <c r="Z63" s="33">
        <f ca="1" t="shared" si="37"/>
        <v>14</v>
      </c>
      <c r="AA63" s="77">
        <f ca="1" t="shared" si="37"/>
        <v>6</v>
      </c>
      <c r="AB63" s="33">
        <f ca="1" t="shared" si="37"/>
        <v>2</v>
      </c>
      <c r="AC63" s="33">
        <f ca="1" t="shared" si="38"/>
        <v>14</v>
      </c>
      <c r="AD63" s="52">
        <f ca="1" t="shared" si="38"/>
        <v>23.485993993998</v>
      </c>
      <c r="AE63" s="33">
        <f ca="1" t="shared" si="38"/>
        <v>8</v>
      </c>
    </row>
    <row r="64" spans="1:31" ht="15.75">
      <c r="A64" s="53" t="s">
        <v>8</v>
      </c>
      <c r="B64" s="55" t="s">
        <v>47</v>
      </c>
      <c r="C64" s="77">
        <v>5</v>
      </c>
      <c r="D64" s="33">
        <f t="shared" si="39"/>
        <v>10</v>
      </c>
      <c r="E64" s="77">
        <v>4</v>
      </c>
      <c r="F64" s="33">
        <f t="shared" si="40"/>
        <v>8</v>
      </c>
      <c r="G64" s="77">
        <v>1</v>
      </c>
      <c r="H64" s="33">
        <f t="shared" si="41"/>
        <v>10.5</v>
      </c>
      <c r="I64" s="33">
        <f t="shared" si="42"/>
        <v>5</v>
      </c>
      <c r="J64" s="33">
        <f t="shared" si="43"/>
        <v>4</v>
      </c>
      <c r="K64" s="33">
        <f t="shared" si="44"/>
        <v>1</v>
      </c>
      <c r="L64" s="33">
        <f t="shared" si="45"/>
        <v>10</v>
      </c>
      <c r="M64" s="52">
        <f t="shared" si="46"/>
        <v>28.489994995998998</v>
      </c>
      <c r="N64" s="33">
        <f t="shared" si="47"/>
        <v>9</v>
      </c>
      <c r="P64" s="48">
        <f t="shared" si="48"/>
        <v>64</v>
      </c>
      <c r="Q64" s="48">
        <f t="shared" si="49"/>
        <v>63</v>
      </c>
      <c r="R64" s="48">
        <f ca="1" t="shared" si="50"/>
        <v>9.063</v>
      </c>
      <c r="S64" s="48">
        <f t="shared" si="51"/>
        <v>9</v>
      </c>
      <c r="T64" s="48">
        <f t="shared" si="52"/>
        <v>63</v>
      </c>
      <c r="U64" s="54" t="str">
        <f ca="1" t="shared" si="53"/>
        <v>RIONDET Pascal</v>
      </c>
      <c r="V64" s="55" t="str">
        <f ca="1" t="shared" si="53"/>
        <v>APG38</v>
      </c>
      <c r="W64" s="77">
        <f ca="1" t="shared" si="37"/>
        <v>5</v>
      </c>
      <c r="X64" s="33">
        <f ca="1" t="shared" si="37"/>
        <v>10</v>
      </c>
      <c r="Y64" s="77">
        <f ca="1" t="shared" si="37"/>
        <v>4</v>
      </c>
      <c r="Z64" s="33">
        <f ca="1" t="shared" si="37"/>
        <v>8</v>
      </c>
      <c r="AA64" s="77">
        <f ca="1" t="shared" si="37"/>
        <v>1</v>
      </c>
      <c r="AB64" s="33">
        <f ca="1" t="shared" si="37"/>
        <v>10.5</v>
      </c>
      <c r="AC64" s="33">
        <f ca="1" t="shared" si="38"/>
        <v>10</v>
      </c>
      <c r="AD64" s="52">
        <f ca="1" t="shared" si="38"/>
        <v>28.489994995998998</v>
      </c>
      <c r="AE64" s="33">
        <f ca="1" t="shared" si="38"/>
        <v>9</v>
      </c>
    </row>
    <row r="65" spans="1:31" ht="15.75">
      <c r="A65" s="53" t="s">
        <v>117</v>
      </c>
      <c r="B65" s="55" t="s">
        <v>102</v>
      </c>
      <c r="C65" s="77">
        <v>5</v>
      </c>
      <c r="D65" s="33">
        <f t="shared" si="39"/>
        <v>10</v>
      </c>
      <c r="E65" s="77">
        <v>6</v>
      </c>
      <c r="F65" s="33">
        <f t="shared" si="40"/>
        <v>3.5</v>
      </c>
      <c r="G65" s="77">
        <v>3</v>
      </c>
      <c r="H65" s="33">
        <f t="shared" si="41"/>
        <v>5.5</v>
      </c>
      <c r="I65" s="33">
        <f t="shared" si="42"/>
        <v>5</v>
      </c>
      <c r="J65" s="33">
        <f t="shared" si="43"/>
        <v>6</v>
      </c>
      <c r="K65" s="33">
        <f t="shared" si="44"/>
        <v>3</v>
      </c>
      <c r="L65" s="33">
        <f t="shared" si="45"/>
        <v>14</v>
      </c>
      <c r="M65" s="52">
        <f t="shared" si="46"/>
        <v>18.985993994997003</v>
      </c>
      <c r="N65" s="33">
        <f t="shared" si="47"/>
        <v>6</v>
      </c>
      <c r="P65" s="48">
        <f t="shared" si="48"/>
        <v>65</v>
      </c>
      <c r="Q65" s="48">
        <f t="shared" si="49"/>
        <v>64</v>
      </c>
      <c r="R65" s="48">
        <f ca="1" t="shared" si="50"/>
        <v>6.064</v>
      </c>
      <c r="S65" s="48">
        <f t="shared" si="51"/>
        <v>6</v>
      </c>
      <c r="T65" s="48">
        <f t="shared" si="52"/>
        <v>59</v>
      </c>
      <c r="U65" s="53" t="str">
        <f ca="1" t="shared" si="53"/>
        <v>BUSSY Yves</v>
      </c>
      <c r="V65" s="55" t="str">
        <f ca="1" t="shared" si="53"/>
        <v>APG38</v>
      </c>
      <c r="W65" s="77">
        <f ca="1" t="shared" si="37"/>
        <v>5</v>
      </c>
      <c r="X65" s="33">
        <f ca="1" t="shared" si="37"/>
        <v>10</v>
      </c>
      <c r="Y65" s="77">
        <f ca="1" t="shared" si="37"/>
        <v>3</v>
      </c>
      <c r="Z65" s="33">
        <f ca="1" t="shared" si="37"/>
        <v>11</v>
      </c>
      <c r="AA65" s="77">
        <f ca="1" t="shared" si="37"/>
        <v>1</v>
      </c>
      <c r="AB65" s="33">
        <f ca="1" t="shared" si="37"/>
        <v>10.5</v>
      </c>
      <c r="AC65" s="33">
        <f ca="1" t="shared" si="38"/>
        <v>9</v>
      </c>
      <c r="AD65" s="52">
        <f ca="1" t="shared" si="38"/>
        <v>31.490994996999</v>
      </c>
      <c r="AE65" s="33">
        <f ca="1" t="shared" si="38"/>
        <v>10</v>
      </c>
    </row>
    <row r="66" spans="1:31" ht="15" customHeight="1">
      <c r="A66" s="53" t="s">
        <v>90</v>
      </c>
      <c r="B66" s="55" t="s">
        <v>102</v>
      </c>
      <c r="C66" s="77">
        <v>6</v>
      </c>
      <c r="D66" s="33">
        <f t="shared" si="39"/>
        <v>7.5</v>
      </c>
      <c r="E66" s="77">
        <v>2</v>
      </c>
      <c r="F66" s="33">
        <f t="shared" si="40"/>
        <v>14</v>
      </c>
      <c r="G66" s="77">
        <v>6</v>
      </c>
      <c r="H66" s="33">
        <f t="shared" si="41"/>
        <v>2</v>
      </c>
      <c r="I66" s="33">
        <f t="shared" si="42"/>
        <v>6</v>
      </c>
      <c r="J66" s="33">
        <f t="shared" si="43"/>
        <v>2</v>
      </c>
      <c r="K66" s="33">
        <f t="shared" si="44"/>
        <v>6</v>
      </c>
      <c r="L66" s="33">
        <f t="shared" si="45"/>
        <v>14</v>
      </c>
      <c r="M66" s="52">
        <f t="shared" si="46"/>
        <v>23.485993993998</v>
      </c>
      <c r="N66" s="33">
        <f t="shared" si="47"/>
        <v>8</v>
      </c>
      <c r="P66" s="48">
        <f t="shared" si="48"/>
        <v>66</v>
      </c>
      <c r="Q66" s="48">
        <f t="shared" si="49"/>
        <v>65</v>
      </c>
      <c r="R66" s="48">
        <f ca="1" t="shared" si="50"/>
        <v>8.065</v>
      </c>
      <c r="S66" s="48">
        <f t="shared" si="51"/>
        <v>8</v>
      </c>
      <c r="T66" s="48">
        <f t="shared" si="52"/>
        <v>60</v>
      </c>
      <c r="U66" s="54" t="str">
        <f ca="1" t="shared" si="53"/>
        <v>PUJOS Denis</v>
      </c>
      <c r="V66" s="55" t="str">
        <f ca="1" t="shared" si="53"/>
        <v>NO KILL 09</v>
      </c>
      <c r="W66" s="77">
        <f ca="1" t="shared" si="37"/>
        <v>3</v>
      </c>
      <c r="X66" s="33">
        <f ca="1" t="shared" si="37"/>
        <v>13</v>
      </c>
      <c r="Y66" s="77">
        <f ca="1" t="shared" si="37"/>
        <v>4</v>
      </c>
      <c r="Z66" s="33">
        <f ca="1" t="shared" si="37"/>
        <v>8</v>
      </c>
      <c r="AA66" s="77">
        <f ca="1" t="shared" si="37"/>
        <v>1</v>
      </c>
      <c r="AB66" s="33">
        <f ca="1" t="shared" si="37"/>
        <v>10.5</v>
      </c>
      <c r="AC66" s="33">
        <f ca="1" t="shared" si="38"/>
        <v>8</v>
      </c>
      <c r="AD66" s="52">
        <f ca="1" t="shared" si="38"/>
        <v>31.491995996999</v>
      </c>
      <c r="AE66" s="33">
        <f ca="1" t="shared" si="38"/>
        <v>11</v>
      </c>
    </row>
    <row r="67" spans="1:31" ht="15.75">
      <c r="A67" s="53" t="s">
        <v>127</v>
      </c>
      <c r="B67" s="55" t="s">
        <v>91</v>
      </c>
      <c r="C67" s="77">
        <v>2</v>
      </c>
      <c r="D67" s="33">
        <f t="shared" si="39"/>
        <v>15</v>
      </c>
      <c r="E67" s="77">
        <v>2</v>
      </c>
      <c r="F67" s="33">
        <f t="shared" si="40"/>
        <v>14</v>
      </c>
      <c r="G67" s="77">
        <v>0</v>
      </c>
      <c r="H67" s="33">
        <f t="shared" si="41"/>
        <v>14</v>
      </c>
      <c r="I67" s="33">
        <f t="shared" si="42"/>
        <v>2</v>
      </c>
      <c r="J67" s="33">
        <f t="shared" si="43"/>
        <v>2</v>
      </c>
      <c r="K67" s="33">
        <f t="shared" si="44"/>
        <v>0</v>
      </c>
      <c r="L67" s="33">
        <f t="shared" si="45"/>
        <v>4</v>
      </c>
      <c r="M67" s="52">
        <f t="shared" si="46"/>
        <v>42.995997998</v>
      </c>
      <c r="N67" s="33">
        <f t="shared" si="47"/>
        <v>15</v>
      </c>
      <c r="P67" s="48">
        <f t="shared" si="48"/>
        <v>67</v>
      </c>
      <c r="Q67" s="48">
        <f t="shared" si="49"/>
        <v>66</v>
      </c>
      <c r="R67" s="48">
        <f ca="1" t="shared" si="50"/>
        <v>15.066</v>
      </c>
      <c r="S67" s="48">
        <f t="shared" si="51"/>
        <v>15</v>
      </c>
      <c r="T67" s="48">
        <f t="shared" si="52"/>
        <v>67</v>
      </c>
      <c r="U67" s="45" t="str">
        <f ca="1" t="shared" si="53"/>
        <v>GUNTHER Patrice</v>
      </c>
      <c r="V67" s="55" t="str">
        <f ca="1" t="shared" si="53"/>
        <v>TRUITE PASSION</v>
      </c>
      <c r="W67" s="77">
        <f ca="1" t="shared" si="37"/>
        <v>8</v>
      </c>
      <c r="X67" s="33">
        <f ca="1" t="shared" si="37"/>
        <v>4.5</v>
      </c>
      <c r="Y67" s="77">
        <f ca="1" t="shared" si="37"/>
        <v>2</v>
      </c>
      <c r="Z67" s="33">
        <f ca="1" t="shared" si="37"/>
        <v>14</v>
      </c>
      <c r="AA67" s="77">
        <f ca="1" t="shared" si="37"/>
        <v>0</v>
      </c>
      <c r="AB67" s="33">
        <f ca="1" t="shared" si="37"/>
        <v>14</v>
      </c>
      <c r="AC67" s="33">
        <f ca="1" t="shared" si="38"/>
        <v>10</v>
      </c>
      <c r="AD67" s="52">
        <f ca="1" t="shared" si="38"/>
        <v>32.489991998</v>
      </c>
      <c r="AE67" s="33">
        <f ca="1" t="shared" si="38"/>
        <v>12</v>
      </c>
    </row>
    <row r="68" spans="1:31" ht="15.75">
      <c r="A68" s="54" t="s">
        <v>116</v>
      </c>
      <c r="B68" s="55" t="s">
        <v>96</v>
      </c>
      <c r="C68" s="77">
        <v>8</v>
      </c>
      <c r="D68" s="33">
        <f t="shared" si="39"/>
        <v>4.5</v>
      </c>
      <c r="E68" s="77">
        <v>2</v>
      </c>
      <c r="F68" s="33">
        <f t="shared" si="40"/>
        <v>14</v>
      </c>
      <c r="G68" s="77">
        <v>0</v>
      </c>
      <c r="H68" s="33">
        <f t="shared" si="41"/>
        <v>14</v>
      </c>
      <c r="I68" s="33">
        <f t="shared" si="42"/>
        <v>8</v>
      </c>
      <c r="J68" s="33">
        <f t="shared" si="43"/>
        <v>2</v>
      </c>
      <c r="K68" s="33">
        <f t="shared" si="44"/>
        <v>0</v>
      </c>
      <c r="L68" s="33">
        <f t="shared" si="45"/>
        <v>10</v>
      </c>
      <c r="M68" s="52">
        <f t="shared" si="46"/>
        <v>32.489991998</v>
      </c>
      <c r="N68" s="33">
        <f t="shared" si="47"/>
        <v>12</v>
      </c>
      <c r="P68" s="48">
        <f t="shared" si="48"/>
        <v>68</v>
      </c>
      <c r="Q68" s="48">
        <f t="shared" si="49"/>
        <v>67</v>
      </c>
      <c r="R68" s="48">
        <f ca="1" t="shared" si="50"/>
        <v>12.067</v>
      </c>
      <c r="S68" s="48">
        <f t="shared" si="51"/>
        <v>12</v>
      </c>
      <c r="T68" s="48">
        <f t="shared" si="52"/>
        <v>57</v>
      </c>
      <c r="U68" s="53" t="str">
        <f ca="1" t="shared" si="53"/>
        <v>CATALOGNE Lucas</v>
      </c>
      <c r="V68" s="55" t="str">
        <f ca="1" t="shared" si="53"/>
        <v>NO KILL 33</v>
      </c>
      <c r="W68" s="77">
        <f ca="1" t="shared" si="37"/>
        <v>3</v>
      </c>
      <c r="X68" s="33">
        <f ca="1" t="shared" si="37"/>
        <v>13</v>
      </c>
      <c r="Y68" s="77">
        <f ca="1" t="shared" si="37"/>
        <v>3</v>
      </c>
      <c r="Z68" s="33">
        <f ca="1" t="shared" si="37"/>
        <v>11</v>
      </c>
      <c r="AA68" s="77">
        <f ca="1" t="shared" si="37"/>
        <v>1</v>
      </c>
      <c r="AB68" s="33">
        <f ca="1" t="shared" si="37"/>
        <v>10.5</v>
      </c>
      <c r="AC68" s="33">
        <f ca="1" t="shared" si="38"/>
        <v>7</v>
      </c>
      <c r="AD68" s="52">
        <f ca="1" t="shared" si="38"/>
        <v>34.492996996999004</v>
      </c>
      <c r="AE68" s="33">
        <f ca="1" t="shared" si="38"/>
        <v>13</v>
      </c>
    </row>
    <row r="69" spans="1:31" ht="15.75">
      <c r="A69" s="53" t="s">
        <v>37</v>
      </c>
      <c r="B69" s="55" t="s">
        <v>94</v>
      </c>
      <c r="C69" s="77">
        <v>6</v>
      </c>
      <c r="D69" s="33">
        <f t="shared" si="39"/>
        <v>7.5</v>
      </c>
      <c r="E69" s="77">
        <v>6</v>
      </c>
      <c r="F69" s="33">
        <f t="shared" si="40"/>
        <v>3.5</v>
      </c>
      <c r="G69" s="77">
        <v>3</v>
      </c>
      <c r="H69" s="33">
        <f t="shared" si="41"/>
        <v>5.5</v>
      </c>
      <c r="I69" s="33">
        <f t="shared" si="42"/>
        <v>6</v>
      </c>
      <c r="J69" s="33">
        <f t="shared" si="43"/>
        <v>6</v>
      </c>
      <c r="K69" s="33">
        <f t="shared" si="44"/>
        <v>3</v>
      </c>
      <c r="L69" s="33">
        <f t="shared" si="45"/>
        <v>15</v>
      </c>
      <c r="M69" s="52">
        <f t="shared" si="46"/>
        <v>16.484993993997</v>
      </c>
      <c r="N69" s="33">
        <f t="shared" si="47"/>
        <v>5</v>
      </c>
      <c r="P69" s="48">
        <f t="shared" si="48"/>
        <v>69</v>
      </c>
      <c r="Q69" s="48">
        <f t="shared" si="49"/>
        <v>68</v>
      </c>
      <c r="R69" s="48">
        <f ca="1" t="shared" si="50"/>
        <v>5.068</v>
      </c>
      <c r="S69" s="48">
        <f t="shared" si="51"/>
        <v>5</v>
      </c>
      <c r="T69" s="48">
        <f t="shared" si="52"/>
        <v>58</v>
      </c>
      <c r="U69" s="53" t="str">
        <f ca="1" t="shared" si="53"/>
        <v>MUEL Christophe</v>
      </c>
      <c r="V69" s="55" t="str">
        <f ca="1" t="shared" si="53"/>
        <v>TRUITE PASSION</v>
      </c>
      <c r="W69" s="77">
        <f ca="1" t="shared" si="37"/>
        <v>3</v>
      </c>
      <c r="X69" s="33">
        <f ca="1" t="shared" si="37"/>
        <v>13</v>
      </c>
      <c r="Y69" s="77">
        <f ca="1" t="shared" si="37"/>
        <v>3</v>
      </c>
      <c r="Z69" s="33">
        <f ca="1" t="shared" si="37"/>
        <v>11</v>
      </c>
      <c r="AA69" s="77">
        <f ca="1" t="shared" si="37"/>
        <v>0</v>
      </c>
      <c r="AB69" s="33">
        <f ca="1" t="shared" si="37"/>
        <v>14</v>
      </c>
      <c r="AC69" s="33">
        <f ca="1" t="shared" si="38"/>
        <v>6</v>
      </c>
      <c r="AD69" s="52">
        <f ca="1" t="shared" si="38"/>
        <v>37.993996997</v>
      </c>
      <c r="AE69" s="33">
        <f ca="1" t="shared" si="38"/>
        <v>14</v>
      </c>
    </row>
    <row r="70" spans="1:31" ht="15.75">
      <c r="A70" s="53" t="s">
        <v>32</v>
      </c>
      <c r="B70" s="55" t="s">
        <v>91</v>
      </c>
      <c r="C70" s="77">
        <v>8</v>
      </c>
      <c r="D70" s="33">
        <f t="shared" si="39"/>
        <v>4.5</v>
      </c>
      <c r="E70" s="77">
        <v>9</v>
      </c>
      <c r="F70" s="33">
        <f t="shared" si="40"/>
        <v>1</v>
      </c>
      <c r="G70" s="77">
        <v>2</v>
      </c>
      <c r="H70" s="33">
        <f t="shared" si="41"/>
        <v>7.5</v>
      </c>
      <c r="I70" s="33">
        <f t="shared" si="42"/>
        <v>8</v>
      </c>
      <c r="J70" s="33">
        <f t="shared" si="43"/>
        <v>9</v>
      </c>
      <c r="K70" s="33">
        <f t="shared" si="44"/>
        <v>2</v>
      </c>
      <c r="L70" s="33">
        <f t="shared" si="45"/>
        <v>19</v>
      </c>
      <c r="M70" s="52">
        <f t="shared" si="46"/>
        <v>12.980990991997999</v>
      </c>
      <c r="N70" s="33">
        <f t="shared" si="47"/>
        <v>4</v>
      </c>
      <c r="P70" s="48">
        <f t="shared" si="48"/>
        <v>70</v>
      </c>
      <c r="Q70" s="48">
        <f t="shared" si="49"/>
        <v>69</v>
      </c>
      <c r="R70" s="48">
        <f ca="1" t="shared" si="50"/>
        <v>4.069</v>
      </c>
      <c r="S70" s="48">
        <f t="shared" si="51"/>
        <v>4</v>
      </c>
      <c r="T70" s="48">
        <f t="shared" si="52"/>
        <v>66</v>
      </c>
      <c r="U70" s="53" t="str">
        <f ca="1" t="shared" si="53"/>
        <v>ALONSO Jean Pierre</v>
      </c>
      <c r="V70" s="55" t="str">
        <f ca="1" t="shared" si="53"/>
        <v>SALMO TOC</v>
      </c>
      <c r="W70" s="33">
        <f ca="1" t="shared" si="37"/>
        <v>2</v>
      </c>
      <c r="X70" s="33">
        <f ca="1" t="shared" si="37"/>
        <v>15</v>
      </c>
      <c r="Y70" s="33">
        <f ca="1" t="shared" si="37"/>
        <v>2</v>
      </c>
      <c r="Z70" s="33">
        <f ca="1" t="shared" si="37"/>
        <v>14</v>
      </c>
      <c r="AA70" s="33">
        <f ca="1" t="shared" si="37"/>
        <v>0</v>
      </c>
      <c r="AB70" s="33">
        <f ca="1" t="shared" si="37"/>
        <v>14</v>
      </c>
      <c r="AC70" s="33">
        <f ca="1" t="shared" si="38"/>
        <v>4</v>
      </c>
      <c r="AD70" s="52">
        <f ca="1" t="shared" si="38"/>
        <v>42.995997998</v>
      </c>
      <c r="AE70" s="33">
        <f ca="1" t="shared" si="38"/>
        <v>15</v>
      </c>
    </row>
    <row r="71" spans="1:31" ht="15.75">
      <c r="A71" s="33"/>
      <c r="B71" s="78"/>
      <c r="C71" s="33"/>
      <c r="D71" s="33">
        <f t="shared" si="39"/>
      </c>
      <c r="E71" s="33"/>
      <c r="F71" s="33">
        <f t="shared" si="40"/>
      </c>
      <c r="G71" s="33"/>
      <c r="H71" s="33">
        <f t="shared" si="41"/>
      </c>
      <c r="I71" s="33">
        <f t="shared" si="42"/>
        <v>0</v>
      </c>
      <c r="J71" s="33">
        <f t="shared" si="43"/>
        <v>0</v>
      </c>
      <c r="K71" s="33">
        <f t="shared" si="44"/>
        <v>0</v>
      </c>
      <c r="L71" s="33">
        <f t="shared" si="45"/>
      </c>
      <c r="M71" s="52">
        <f t="shared" si="46"/>
        <v>200</v>
      </c>
      <c r="N71" s="33">
        <f t="shared" si="47"/>
      </c>
      <c r="P71" s="48" t="b">
        <f t="shared" si="48"/>
        <v>0</v>
      </c>
      <c r="Q71" s="48">
        <f t="shared" si="49"/>
      </c>
      <c r="R71" s="48">
        <f ca="1" t="shared" si="50"/>
      </c>
      <c r="S71" s="48">
        <f t="shared" si="51"/>
      </c>
      <c r="T71" s="48">
        <f t="shared" si="52"/>
      </c>
      <c r="U71" s="53">
        <f ca="1" t="shared" si="53"/>
      </c>
      <c r="V71" s="55">
        <f ca="1" t="shared" si="53"/>
      </c>
      <c r="W71" s="33">
        <f ca="1" t="shared" si="37"/>
      </c>
      <c r="X71" s="33">
        <f ca="1" t="shared" si="37"/>
      </c>
      <c r="Y71" s="33">
        <f ca="1" t="shared" si="37"/>
      </c>
      <c r="Z71" s="33">
        <f ca="1" t="shared" si="37"/>
      </c>
      <c r="AA71" s="33">
        <f ca="1" t="shared" si="37"/>
      </c>
      <c r="AB71" s="33">
        <f ca="1" t="shared" si="37"/>
      </c>
      <c r="AC71" s="33">
        <f ca="1" t="shared" si="38"/>
      </c>
      <c r="AD71" s="52">
        <f ca="1" t="shared" si="38"/>
      </c>
      <c r="AE71" s="33">
        <f ca="1" t="shared" si="38"/>
      </c>
    </row>
    <row r="72" spans="1:31" ht="15.75">
      <c r="A72" s="33"/>
      <c r="B72" s="78"/>
      <c r="C72" s="33"/>
      <c r="D72" s="33">
        <f t="shared" si="39"/>
      </c>
      <c r="E72" s="33"/>
      <c r="F72" s="33">
        <f t="shared" si="40"/>
      </c>
      <c r="G72" s="33"/>
      <c r="H72" s="33">
        <f t="shared" si="41"/>
      </c>
      <c r="I72" s="33">
        <f t="shared" si="42"/>
        <v>0</v>
      </c>
      <c r="J72" s="33">
        <f t="shared" si="43"/>
        <v>0</v>
      </c>
      <c r="K72" s="33">
        <f t="shared" si="44"/>
        <v>0</v>
      </c>
      <c r="L72" s="33">
        <f t="shared" si="45"/>
      </c>
      <c r="M72" s="52">
        <f t="shared" si="46"/>
        <v>200</v>
      </c>
      <c r="N72" s="33">
        <f t="shared" si="47"/>
      </c>
      <c r="P72" s="48" t="b">
        <f t="shared" si="48"/>
        <v>0</v>
      </c>
      <c r="Q72" s="48">
        <f t="shared" si="49"/>
      </c>
      <c r="R72" s="48">
        <f ca="1" t="shared" si="50"/>
      </c>
      <c r="S72" s="48">
        <f t="shared" si="51"/>
      </c>
      <c r="T72" s="48">
        <f t="shared" si="52"/>
      </c>
      <c r="U72" s="53">
        <f ca="1" t="shared" si="53"/>
      </c>
      <c r="V72" s="55">
        <f ca="1" t="shared" si="53"/>
      </c>
      <c r="W72" s="33">
        <f ca="1" t="shared" si="37"/>
      </c>
      <c r="X72" s="33">
        <f ca="1" t="shared" si="37"/>
      </c>
      <c r="Y72" s="33">
        <f ca="1" t="shared" si="37"/>
      </c>
      <c r="Z72" s="33">
        <f ca="1" t="shared" si="37"/>
      </c>
      <c r="AA72" s="33">
        <f ca="1" t="shared" si="37"/>
      </c>
      <c r="AB72" s="33">
        <f ca="1" t="shared" si="37"/>
      </c>
      <c r="AC72" s="33">
        <f ca="1" t="shared" si="38"/>
      </c>
      <c r="AD72" s="52">
        <f ca="1" t="shared" si="38"/>
      </c>
      <c r="AE72" s="33">
        <f ca="1" t="shared" si="38"/>
      </c>
    </row>
    <row r="73" spans="1:31" ht="15.75">
      <c r="A73" s="33"/>
      <c r="B73" s="78"/>
      <c r="C73" s="33"/>
      <c r="D73" s="33">
        <f t="shared" si="39"/>
      </c>
      <c r="E73" s="33"/>
      <c r="F73" s="33">
        <f t="shared" si="40"/>
      </c>
      <c r="G73" s="33"/>
      <c r="H73" s="33">
        <f t="shared" si="41"/>
      </c>
      <c r="I73" s="33">
        <f t="shared" si="42"/>
        <v>0</v>
      </c>
      <c r="J73" s="33">
        <f t="shared" si="43"/>
        <v>0</v>
      </c>
      <c r="K73" s="33">
        <f t="shared" si="44"/>
        <v>0</v>
      </c>
      <c r="L73" s="33">
        <f t="shared" si="45"/>
      </c>
      <c r="M73" s="52">
        <f t="shared" si="46"/>
        <v>200</v>
      </c>
      <c r="N73" s="33">
        <f t="shared" si="47"/>
      </c>
      <c r="P73" s="48" t="b">
        <f t="shared" si="48"/>
        <v>0</v>
      </c>
      <c r="Q73" s="48">
        <f t="shared" si="49"/>
      </c>
      <c r="R73" s="48">
        <f ca="1" t="shared" si="50"/>
      </c>
      <c r="S73" s="48">
        <f t="shared" si="51"/>
      </c>
      <c r="T73" s="48">
        <f t="shared" si="52"/>
      </c>
      <c r="U73" s="53">
        <f ca="1" t="shared" si="53"/>
      </c>
      <c r="V73" s="55">
        <f ca="1" t="shared" si="53"/>
      </c>
      <c r="W73" s="33">
        <f ca="1" t="shared" si="37"/>
      </c>
      <c r="X73" s="33">
        <f ca="1" t="shared" si="37"/>
      </c>
      <c r="Y73" s="33">
        <f ca="1" t="shared" si="37"/>
      </c>
      <c r="Z73" s="33">
        <f ca="1" t="shared" si="37"/>
      </c>
      <c r="AA73" s="33">
        <f ca="1" t="shared" si="37"/>
      </c>
      <c r="AB73" s="33">
        <f ca="1" t="shared" si="37"/>
      </c>
      <c r="AC73" s="33">
        <f ca="1" t="shared" si="38"/>
      </c>
      <c r="AD73" s="52">
        <f ca="1" t="shared" si="38"/>
      </c>
      <c r="AE73" s="33">
        <f ca="1" t="shared" si="38"/>
      </c>
    </row>
    <row r="74" spans="1:31" ht="15.75">
      <c r="A74" s="33"/>
      <c r="B74" s="78"/>
      <c r="C74" s="33"/>
      <c r="D74" s="33">
        <f t="shared" si="39"/>
      </c>
      <c r="E74" s="33"/>
      <c r="F74" s="33">
        <f t="shared" si="40"/>
      </c>
      <c r="G74" s="33"/>
      <c r="H74" s="33">
        <f t="shared" si="41"/>
      </c>
      <c r="I74" s="33">
        <f t="shared" si="42"/>
        <v>0</v>
      </c>
      <c r="J74" s="33">
        <f t="shared" si="43"/>
        <v>0</v>
      </c>
      <c r="K74" s="33">
        <f t="shared" si="44"/>
        <v>0</v>
      </c>
      <c r="L74" s="33">
        <f t="shared" si="45"/>
      </c>
      <c r="M74" s="52">
        <f t="shared" si="46"/>
        <v>200</v>
      </c>
      <c r="N74" s="33">
        <f t="shared" si="47"/>
      </c>
      <c r="P74" s="48" t="b">
        <f t="shared" si="48"/>
        <v>0</v>
      </c>
      <c r="Q74" s="48">
        <f t="shared" si="49"/>
      </c>
      <c r="R74" s="48">
        <f ca="1" t="shared" si="50"/>
      </c>
      <c r="S74" s="48">
        <f t="shared" si="51"/>
      </c>
      <c r="T74" s="48">
        <f t="shared" si="52"/>
      </c>
      <c r="U74" s="53">
        <f ca="1" t="shared" si="53"/>
      </c>
      <c r="V74" s="55">
        <f ca="1" t="shared" si="53"/>
      </c>
      <c r="W74" s="33">
        <f ca="1" t="shared" si="37"/>
      </c>
      <c r="X74" s="33">
        <f ca="1" t="shared" si="37"/>
      </c>
      <c r="Y74" s="33">
        <f ca="1" t="shared" si="37"/>
      </c>
      <c r="Z74" s="33">
        <f ca="1" t="shared" si="37"/>
      </c>
      <c r="AA74" s="33">
        <f ca="1" t="shared" si="37"/>
      </c>
      <c r="AB74" s="33">
        <f ca="1" t="shared" si="37"/>
      </c>
      <c r="AC74" s="33">
        <f ca="1" t="shared" si="38"/>
      </c>
      <c r="AD74" s="52">
        <f ca="1" t="shared" si="38"/>
      </c>
      <c r="AE74" s="33">
        <f ca="1" t="shared" si="38"/>
      </c>
    </row>
    <row r="75" spans="1:3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/>
      <c r="N75" s="43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43</v>
      </c>
      <c r="B77" s="2" t="s">
        <v>24</v>
      </c>
      <c r="C77" s="2" t="s">
        <v>16</v>
      </c>
      <c r="D77" s="2"/>
      <c r="E77" s="2"/>
      <c r="F77" s="2" t="s">
        <v>59</v>
      </c>
      <c r="I77" s="2"/>
      <c r="J77" s="2"/>
      <c r="U77" s="1" t="s">
        <v>43</v>
      </c>
      <c r="V77" s="2" t="s">
        <v>24</v>
      </c>
      <c r="W77" s="2" t="s">
        <v>16</v>
      </c>
      <c r="X77" s="2"/>
      <c r="Y77" s="2"/>
      <c r="Z77" s="2" t="str">
        <f>F77</f>
        <v>B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15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92"/>
    </row>
    <row r="81" spans="1:31" ht="15.75">
      <c r="A81" s="53" t="s">
        <v>39</v>
      </c>
      <c r="B81" s="55" t="s">
        <v>91</v>
      </c>
      <c r="C81" s="77">
        <v>4</v>
      </c>
      <c r="D81" s="33">
        <f>IF(OR(A81="",C81=""),"",RANK(C81,$C$81:$C$99,0)+(COUNT($C$81:$C$99)+1-RANK(C81,$C$81:$C$99,0)-RANK(C81,$C$81:$C$99,1))/2)</f>
        <v>9</v>
      </c>
      <c r="E81" s="77">
        <v>2</v>
      </c>
      <c r="F81" s="33">
        <f>IF(OR(A81="",E81=""),"",RANK(E81,$E$81:$E$99,0)+(COUNT($E$81:$E$99)+1-RANK(E81,$E$81:$E$99,0)-RANK(E81,$E$81:$E$99,1))/2)</f>
        <v>9</v>
      </c>
      <c r="G81" s="77">
        <v>2</v>
      </c>
      <c r="H81" s="33">
        <f>IF(OR(A81="",G81=""),"",RANK(G81,$G$81:$G$99,0)+(COUNT($G$81:$G$99)+1-RANK(G81,$G$81:$G$99,0)-RANK(G81,$G$81:$G$99,1))/2)</f>
        <v>6.5</v>
      </c>
      <c r="I81" s="33">
        <f>C81</f>
        <v>4</v>
      </c>
      <c r="J81" s="33">
        <f>E81</f>
        <v>2</v>
      </c>
      <c r="K81" s="33">
        <f>G81</f>
        <v>2</v>
      </c>
      <c r="L81" s="33">
        <f>IF(A81=0,"",SUM(C81,E81,G81))</f>
        <v>8</v>
      </c>
      <c r="M81" s="52">
        <f>SUM(D81,F81,H81,IF(L81="",200,-L81/10^3),-LARGE(I81:K81,1)/10^6,-LARGE(I81:K81,2)/10^9,-LARGE(I81:K81,3)/10^12)</f>
        <v>24.491995997998</v>
      </c>
      <c r="N81" s="33">
        <f>IF(L81="","",RANK(M81,$M$81:$M$99,1)+(COUNT($M$81:$M$99)+1-RANK(M81,$M$81:$M$99,0)-RANK(M81,$M$81:$M$99,1))/2)</f>
        <v>9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9.08</v>
      </c>
      <c r="S81" s="48">
        <f>IF(R81="","",RANK(R81,R$81:R$99,1))</f>
        <v>9</v>
      </c>
      <c r="T81" s="48">
        <f>IF(S81="","",INDEX(Q$81:Q$99,MATCH(ROW(P1),S$81:S$99,0)))</f>
        <v>88</v>
      </c>
      <c r="U81" s="53" t="str">
        <f ca="1">IF($T81="","",OFFSET(A$1,$T81,))</f>
        <v>PUJOS BASTIEN</v>
      </c>
      <c r="V81" s="55" t="str">
        <f ca="1">IF($T81="","",OFFSET(B$1,$T81,))</f>
        <v>NO KILL 09</v>
      </c>
      <c r="W81" s="77">
        <f aca="true" ca="1" t="shared" si="54" ref="W81:AB99">IF($T81="","",OFFSET(C$1,$T81,))</f>
        <v>13</v>
      </c>
      <c r="X81" s="33">
        <f ca="1" t="shared" si="54"/>
        <v>1</v>
      </c>
      <c r="Y81" s="77">
        <f ca="1" t="shared" si="54"/>
        <v>7</v>
      </c>
      <c r="Z81" s="33">
        <f ca="1" t="shared" si="54"/>
        <v>2</v>
      </c>
      <c r="AA81" s="77">
        <f ca="1" t="shared" si="54"/>
        <v>6</v>
      </c>
      <c r="AB81" s="33">
        <f ca="1" t="shared" si="54"/>
        <v>1</v>
      </c>
      <c r="AC81" s="33">
        <f aca="true" ca="1" t="shared" si="55" ref="AC81:AE99">IF($T81="","",OFFSET(L$1,$T81,))</f>
        <v>26</v>
      </c>
      <c r="AD81" s="52">
        <f ca="1" t="shared" si="55"/>
        <v>3.973986992994</v>
      </c>
      <c r="AE81" s="33">
        <f ca="1" t="shared" si="55"/>
        <v>1</v>
      </c>
    </row>
    <row r="82" spans="1:31" ht="15" customHeight="1">
      <c r="A82" s="53" t="s">
        <v>121</v>
      </c>
      <c r="B82" s="55" t="s">
        <v>101</v>
      </c>
      <c r="C82" s="77">
        <v>9</v>
      </c>
      <c r="D82" s="33">
        <f aca="true" t="shared" si="56" ref="D82:D99">IF(OR(A82="",C82=""),"",RANK(C82,$C$81:$C$99,0)+(COUNT($C$81:$C$99)+1-RANK(C82,$C$81:$C$99,0)-RANK(C82,$C$81:$C$99,1))/2)</f>
        <v>3.5</v>
      </c>
      <c r="E82" s="77">
        <v>2</v>
      </c>
      <c r="F82" s="33">
        <f aca="true" t="shared" si="57" ref="F82:F99">IF(OR(A82="",E82=""),"",RANK(E82,$E$81:$E$99,0)+(COUNT($E$81:$E$99)+1-RANK(E82,$E$81:$E$99,0)-RANK(E82,$E$81:$E$99,1))/2)</f>
        <v>9</v>
      </c>
      <c r="G82" s="77">
        <v>2</v>
      </c>
      <c r="H82" s="33">
        <f aca="true" t="shared" si="58" ref="H82:H99">IF(OR(A82="",G82=""),"",RANK(G82,$G$81:$G$99,0)+(COUNT($G$81:$G$99)+1-RANK(G82,$G$81:$G$99,0)-RANK(G82,$G$81:$G$99,1))/2)</f>
        <v>6.5</v>
      </c>
      <c r="I82" s="33">
        <f aca="true" t="shared" si="59" ref="I82:I99">C82</f>
        <v>9</v>
      </c>
      <c r="J82" s="33">
        <f aca="true" t="shared" si="60" ref="J82:J99">E82</f>
        <v>2</v>
      </c>
      <c r="K82" s="33">
        <f aca="true" t="shared" si="61" ref="K82:K99">G82</f>
        <v>2</v>
      </c>
      <c r="L82" s="33">
        <f aca="true" t="shared" si="62" ref="L82:L99">IF(A82=0,"",SUM(C82,E82,G82))</f>
        <v>13</v>
      </c>
      <c r="M82" s="52">
        <f aca="true" t="shared" si="63" ref="M82:M99">SUM(D82,F82,H82,IF(L82="",200,-L82/10^3),-LARGE(I82:K82,1)/10^6,-LARGE(I82:K82,2)/10^9,-LARGE(I82:K82,3)/10^12)</f>
        <v>18.986990997998</v>
      </c>
      <c r="N82" s="33">
        <f aca="true" t="shared" si="64" ref="N82:N99">IF(L82="","",RANK(M82,$M$81:$M$99,1)+(COUNT($M$81:$M$99)+1-RANK(M82,$M$81:$M$99,0)-RANK(M82,$M$81:$M$99,1))/2)</f>
        <v>5</v>
      </c>
      <c r="P82" s="48">
        <f aca="true" t="shared" si="65" ref="P82:P99">IF((A82&lt;&gt;""),ROW(A82))</f>
        <v>82</v>
      </c>
      <c r="Q82" s="48">
        <f aca="true" t="shared" si="66" ref="Q82:Q99">IF(Q$80&gt;=ROW(P2),SMALL(P$81:P$99,ROW(P2))-1,"")</f>
        <v>81</v>
      </c>
      <c r="R82" s="48">
        <f aca="true" ca="1" t="shared" si="67" ref="R82:R99">IF($Q82="","",OFFSET(N$1,Q82,)+(Q82/1000))</f>
        <v>5.081</v>
      </c>
      <c r="S82" s="48">
        <f aca="true" t="shared" si="68" ref="S82:S99">IF(R82="","",RANK(R82,R$81:R$99,1))</f>
        <v>5</v>
      </c>
      <c r="T82" s="48">
        <f aca="true" t="shared" si="69" ref="T82:T99">IF(S82="","",INDEX(Q$81:Q$99,MATCH(ROW(P2),S$81:S$99,0)))</f>
        <v>84</v>
      </c>
      <c r="U82" s="53" t="str">
        <f aca="true" ca="1" t="shared" si="70" ref="U82:V99">IF($T82="","",OFFSET(A$1,$T82,))</f>
        <v>GRISON Franck</v>
      </c>
      <c r="V82" s="55" t="str">
        <f ca="1" t="shared" si="70"/>
        <v>APG38</v>
      </c>
      <c r="W82" s="77">
        <f ca="1" t="shared" si="54"/>
        <v>10</v>
      </c>
      <c r="X82" s="33">
        <f ca="1" t="shared" si="54"/>
        <v>2</v>
      </c>
      <c r="Y82" s="77">
        <f ca="1" t="shared" si="54"/>
        <v>4</v>
      </c>
      <c r="Z82" s="33">
        <f ca="1" t="shared" si="54"/>
        <v>3.5</v>
      </c>
      <c r="AA82" s="77">
        <f ca="1" t="shared" si="54"/>
        <v>4</v>
      </c>
      <c r="AB82" s="33">
        <f ca="1" t="shared" si="54"/>
        <v>3</v>
      </c>
      <c r="AC82" s="33">
        <f ca="1" t="shared" si="55"/>
        <v>18</v>
      </c>
      <c r="AD82" s="52">
        <f ca="1" t="shared" si="55"/>
        <v>8.481989995995999</v>
      </c>
      <c r="AE82" s="33">
        <f ca="1" t="shared" si="55"/>
        <v>2</v>
      </c>
    </row>
    <row r="83" spans="1:31" ht="15.75">
      <c r="A83" s="53" t="s">
        <v>10</v>
      </c>
      <c r="B83" s="55" t="s">
        <v>89</v>
      </c>
      <c r="C83" s="77">
        <v>4</v>
      </c>
      <c r="D83" s="33">
        <f t="shared" si="56"/>
        <v>9</v>
      </c>
      <c r="E83" s="77">
        <v>3</v>
      </c>
      <c r="F83" s="33">
        <f t="shared" si="57"/>
        <v>5.5</v>
      </c>
      <c r="G83" s="77">
        <v>1</v>
      </c>
      <c r="H83" s="33">
        <f t="shared" si="58"/>
        <v>9.5</v>
      </c>
      <c r="I83" s="33">
        <f t="shared" si="59"/>
        <v>4</v>
      </c>
      <c r="J83" s="33">
        <f t="shared" si="60"/>
        <v>3</v>
      </c>
      <c r="K83" s="33">
        <f t="shared" si="61"/>
        <v>1</v>
      </c>
      <c r="L83" s="33">
        <f t="shared" si="62"/>
        <v>8</v>
      </c>
      <c r="M83" s="52">
        <f t="shared" si="63"/>
        <v>23.991995996999</v>
      </c>
      <c r="N83" s="33">
        <f t="shared" si="64"/>
        <v>8</v>
      </c>
      <c r="P83" s="48">
        <f t="shared" si="65"/>
        <v>83</v>
      </c>
      <c r="Q83" s="48">
        <f t="shared" si="66"/>
        <v>82</v>
      </c>
      <c r="R83" s="48">
        <f ca="1" t="shared" si="67"/>
        <v>8.082</v>
      </c>
      <c r="S83" s="48">
        <f t="shared" si="68"/>
        <v>8</v>
      </c>
      <c r="T83" s="48">
        <f t="shared" si="69"/>
        <v>83</v>
      </c>
      <c r="U83" s="53" t="str">
        <f ca="1" t="shared" si="70"/>
        <v>REBONATO Gérard</v>
      </c>
      <c r="V83" s="55" t="str">
        <f ca="1" t="shared" si="70"/>
        <v>SALMO GARONNE</v>
      </c>
      <c r="W83" s="77">
        <f ca="1" t="shared" si="54"/>
        <v>7</v>
      </c>
      <c r="X83" s="33">
        <f ca="1" t="shared" si="54"/>
        <v>5.5</v>
      </c>
      <c r="Y83" s="77">
        <f ca="1" t="shared" si="54"/>
        <v>8</v>
      </c>
      <c r="Z83" s="33">
        <f ca="1" t="shared" si="54"/>
        <v>1</v>
      </c>
      <c r="AA83" s="77">
        <f ca="1" t="shared" si="54"/>
        <v>3</v>
      </c>
      <c r="AB83" s="33">
        <f ca="1" t="shared" si="54"/>
        <v>5</v>
      </c>
      <c r="AC83" s="33">
        <f ca="1" t="shared" si="55"/>
        <v>18</v>
      </c>
      <c r="AD83" s="52">
        <f ca="1" t="shared" si="55"/>
        <v>11.481991992997</v>
      </c>
      <c r="AE83" s="33">
        <f ca="1" t="shared" si="55"/>
        <v>3</v>
      </c>
    </row>
    <row r="84" spans="1:31" ht="15.75">
      <c r="A84" s="53" t="s">
        <v>12</v>
      </c>
      <c r="B84" s="55" t="s">
        <v>94</v>
      </c>
      <c r="C84" s="77">
        <v>7</v>
      </c>
      <c r="D84" s="33">
        <f t="shared" si="56"/>
        <v>5.5</v>
      </c>
      <c r="E84" s="77">
        <v>8</v>
      </c>
      <c r="F84" s="33">
        <f t="shared" si="57"/>
        <v>1</v>
      </c>
      <c r="G84" s="77">
        <v>3</v>
      </c>
      <c r="H84" s="33">
        <f t="shared" si="58"/>
        <v>5</v>
      </c>
      <c r="I84" s="33">
        <f t="shared" si="59"/>
        <v>7</v>
      </c>
      <c r="J84" s="33">
        <f t="shared" si="60"/>
        <v>8</v>
      </c>
      <c r="K84" s="33">
        <f t="shared" si="61"/>
        <v>3</v>
      </c>
      <c r="L84" s="33">
        <f t="shared" si="62"/>
        <v>18</v>
      </c>
      <c r="M84" s="52">
        <f t="shared" si="63"/>
        <v>11.481991992997</v>
      </c>
      <c r="N84" s="33">
        <f t="shared" si="64"/>
        <v>3</v>
      </c>
      <c r="P84" s="48">
        <f t="shared" si="65"/>
        <v>84</v>
      </c>
      <c r="Q84" s="48">
        <f t="shared" si="66"/>
        <v>83</v>
      </c>
      <c r="R84" s="48">
        <f ca="1" t="shared" si="67"/>
        <v>3.083</v>
      </c>
      <c r="S84" s="48">
        <f t="shared" si="68"/>
        <v>3</v>
      </c>
      <c r="T84" s="48">
        <f t="shared" si="69"/>
        <v>92</v>
      </c>
      <c r="U84" s="53" t="str">
        <f ca="1" t="shared" si="70"/>
        <v>MILHEM Christophe</v>
      </c>
      <c r="V84" s="55" t="str">
        <f ca="1" t="shared" si="70"/>
        <v>TRUITE PASSION</v>
      </c>
      <c r="W84" s="77">
        <f ca="1" t="shared" si="54"/>
        <v>9</v>
      </c>
      <c r="X84" s="33">
        <f ca="1" t="shared" si="54"/>
        <v>3.5</v>
      </c>
      <c r="Y84" s="77">
        <f ca="1" t="shared" si="54"/>
        <v>2</v>
      </c>
      <c r="Z84" s="33">
        <f ca="1" t="shared" si="54"/>
        <v>9</v>
      </c>
      <c r="AA84" s="77">
        <f ca="1" t="shared" si="54"/>
        <v>4</v>
      </c>
      <c r="AB84" s="33">
        <f ca="1" t="shared" si="54"/>
        <v>3</v>
      </c>
      <c r="AC84" s="33">
        <f ca="1" t="shared" si="55"/>
        <v>15</v>
      </c>
      <c r="AD84" s="52">
        <f ca="1" t="shared" si="55"/>
        <v>15.484990995997999</v>
      </c>
      <c r="AE84" s="33">
        <f ca="1" t="shared" si="55"/>
        <v>4</v>
      </c>
    </row>
    <row r="85" spans="1:31" ht="15.75">
      <c r="A85" s="53" t="s">
        <v>7</v>
      </c>
      <c r="B85" s="55" t="s">
        <v>47</v>
      </c>
      <c r="C85" s="77">
        <v>10</v>
      </c>
      <c r="D85" s="33">
        <f t="shared" si="56"/>
        <v>2</v>
      </c>
      <c r="E85" s="77">
        <v>4</v>
      </c>
      <c r="F85" s="33">
        <f t="shared" si="57"/>
        <v>3.5</v>
      </c>
      <c r="G85" s="77">
        <v>4</v>
      </c>
      <c r="H85" s="33">
        <f t="shared" si="58"/>
        <v>3</v>
      </c>
      <c r="I85" s="33">
        <f t="shared" si="59"/>
        <v>10</v>
      </c>
      <c r="J85" s="33">
        <f t="shared" si="60"/>
        <v>4</v>
      </c>
      <c r="K85" s="33">
        <f t="shared" si="61"/>
        <v>4</v>
      </c>
      <c r="L85" s="33">
        <f t="shared" si="62"/>
        <v>18</v>
      </c>
      <c r="M85" s="52">
        <f t="shared" si="63"/>
        <v>8.481989995995999</v>
      </c>
      <c r="N85" s="33">
        <f t="shared" si="64"/>
        <v>2</v>
      </c>
      <c r="P85" s="48">
        <f t="shared" si="65"/>
        <v>85</v>
      </c>
      <c r="Q85" s="48">
        <f t="shared" si="66"/>
        <v>84</v>
      </c>
      <c r="R85" s="48">
        <f ca="1" t="shared" si="67"/>
        <v>2.084</v>
      </c>
      <c r="S85" s="48">
        <f t="shared" si="68"/>
        <v>2</v>
      </c>
      <c r="T85" s="48">
        <f t="shared" si="69"/>
        <v>81</v>
      </c>
      <c r="U85" s="53" t="str">
        <f ca="1" t="shared" si="70"/>
        <v>BARRERE J. Baptiste</v>
      </c>
      <c r="V85" s="55" t="str">
        <f ca="1" t="shared" si="70"/>
        <v>PSM ARTICO</v>
      </c>
      <c r="W85" s="77">
        <f ca="1" t="shared" si="54"/>
        <v>9</v>
      </c>
      <c r="X85" s="33">
        <f ca="1" t="shared" si="54"/>
        <v>3.5</v>
      </c>
      <c r="Y85" s="77">
        <f ca="1" t="shared" si="54"/>
        <v>2</v>
      </c>
      <c r="Z85" s="33">
        <f ca="1" t="shared" si="54"/>
        <v>9</v>
      </c>
      <c r="AA85" s="77">
        <f ca="1" t="shared" si="54"/>
        <v>2</v>
      </c>
      <c r="AB85" s="33">
        <f ca="1" t="shared" si="54"/>
        <v>6.5</v>
      </c>
      <c r="AC85" s="33">
        <f ca="1" t="shared" si="55"/>
        <v>13</v>
      </c>
      <c r="AD85" s="52">
        <f ca="1" t="shared" si="55"/>
        <v>18.986990997998</v>
      </c>
      <c r="AE85" s="33">
        <f ca="1" t="shared" si="55"/>
        <v>5</v>
      </c>
    </row>
    <row r="86" spans="1:31" ht="15.75">
      <c r="A86" s="80" t="s">
        <v>107</v>
      </c>
      <c r="B86" s="80" t="s">
        <v>100</v>
      </c>
      <c r="C86" s="77">
        <v>0</v>
      </c>
      <c r="D86" s="33">
        <f t="shared" si="56"/>
        <v>14.5</v>
      </c>
      <c r="E86" s="77">
        <v>0</v>
      </c>
      <c r="F86" s="33">
        <f t="shared" si="57"/>
        <v>14.5</v>
      </c>
      <c r="G86" s="77">
        <v>0</v>
      </c>
      <c r="H86" s="33">
        <f t="shared" si="58"/>
        <v>13.5</v>
      </c>
      <c r="I86" s="33">
        <f t="shared" si="59"/>
        <v>0</v>
      </c>
      <c r="J86" s="33">
        <f t="shared" si="60"/>
        <v>0</v>
      </c>
      <c r="K86" s="33">
        <f t="shared" si="61"/>
        <v>0</v>
      </c>
      <c r="L86" s="33">
        <f t="shared" si="62"/>
        <v>0</v>
      </c>
      <c r="M86" s="52">
        <f t="shared" si="63"/>
        <v>42.5</v>
      </c>
      <c r="N86" s="33">
        <f t="shared" si="64"/>
        <v>14.5</v>
      </c>
      <c r="P86" s="48">
        <f t="shared" si="65"/>
        <v>86</v>
      </c>
      <c r="Q86" s="48">
        <f t="shared" si="66"/>
        <v>85</v>
      </c>
      <c r="R86" s="48">
        <f ca="1" t="shared" si="67"/>
        <v>14.585</v>
      </c>
      <c r="S86" s="48">
        <f t="shared" si="68"/>
        <v>14</v>
      </c>
      <c r="T86" s="48">
        <f t="shared" si="69"/>
        <v>86</v>
      </c>
      <c r="U86" s="54" t="str">
        <f ca="1" t="shared" si="70"/>
        <v>LEPIDI Jean Marc</v>
      </c>
      <c r="V86" s="55" t="str">
        <f ca="1" t="shared" si="70"/>
        <v>SALMO GARONNE</v>
      </c>
      <c r="W86" s="77">
        <f ca="1" t="shared" si="54"/>
        <v>6</v>
      </c>
      <c r="X86" s="33">
        <f ca="1" t="shared" si="54"/>
        <v>7</v>
      </c>
      <c r="Y86" s="77">
        <f ca="1" t="shared" si="54"/>
        <v>4</v>
      </c>
      <c r="Z86" s="33">
        <f ca="1" t="shared" si="54"/>
        <v>3.5</v>
      </c>
      <c r="AA86" s="77">
        <f ca="1" t="shared" si="54"/>
        <v>1</v>
      </c>
      <c r="AB86" s="33">
        <f ca="1" t="shared" si="54"/>
        <v>9.5</v>
      </c>
      <c r="AC86" s="33">
        <f ca="1" t="shared" si="55"/>
        <v>11</v>
      </c>
      <c r="AD86" s="52">
        <f ca="1" t="shared" si="55"/>
        <v>19.988993995999003</v>
      </c>
      <c r="AE86" s="33">
        <f ca="1" t="shared" si="55"/>
        <v>6</v>
      </c>
    </row>
    <row r="87" spans="1:31" ht="15" customHeight="1">
      <c r="A87" s="53" t="s">
        <v>93</v>
      </c>
      <c r="B87" s="55" t="s">
        <v>94</v>
      </c>
      <c r="C87" s="77">
        <v>6</v>
      </c>
      <c r="D87" s="33">
        <f t="shared" si="56"/>
        <v>7</v>
      </c>
      <c r="E87" s="77">
        <v>4</v>
      </c>
      <c r="F87" s="33">
        <f t="shared" si="57"/>
        <v>3.5</v>
      </c>
      <c r="G87" s="77">
        <v>1</v>
      </c>
      <c r="H87" s="33">
        <f t="shared" si="58"/>
        <v>9.5</v>
      </c>
      <c r="I87" s="33">
        <f t="shared" si="59"/>
        <v>6</v>
      </c>
      <c r="J87" s="33">
        <f t="shared" si="60"/>
        <v>4</v>
      </c>
      <c r="K87" s="33">
        <f t="shared" si="61"/>
        <v>1</v>
      </c>
      <c r="L87" s="33">
        <f t="shared" si="62"/>
        <v>11</v>
      </c>
      <c r="M87" s="52">
        <f t="shared" si="63"/>
        <v>19.988993995999003</v>
      </c>
      <c r="N87" s="33">
        <f t="shared" si="64"/>
        <v>6</v>
      </c>
      <c r="P87" s="48">
        <f t="shared" si="65"/>
        <v>87</v>
      </c>
      <c r="Q87" s="48">
        <f t="shared" si="66"/>
        <v>86</v>
      </c>
      <c r="R87" s="48">
        <f ca="1" t="shared" si="67"/>
        <v>6.086</v>
      </c>
      <c r="S87" s="48">
        <f t="shared" si="68"/>
        <v>6</v>
      </c>
      <c r="T87" s="48">
        <f t="shared" si="69"/>
        <v>89</v>
      </c>
      <c r="U87" s="53" t="str">
        <f ca="1" t="shared" si="70"/>
        <v>DOURTHE Yoann</v>
      </c>
      <c r="V87" s="55" t="str">
        <f ca="1" t="shared" si="70"/>
        <v>NO KILL 33</v>
      </c>
      <c r="W87" s="77">
        <f ca="1" t="shared" si="54"/>
        <v>7</v>
      </c>
      <c r="X87" s="33">
        <f ca="1" t="shared" si="54"/>
        <v>5.5</v>
      </c>
      <c r="Y87" s="77">
        <f ca="1" t="shared" si="54"/>
        <v>1</v>
      </c>
      <c r="Z87" s="33">
        <f ca="1" t="shared" si="54"/>
        <v>12.5</v>
      </c>
      <c r="AA87" s="77">
        <f ca="1" t="shared" si="54"/>
        <v>4</v>
      </c>
      <c r="AB87" s="33">
        <f ca="1" t="shared" si="54"/>
        <v>3</v>
      </c>
      <c r="AC87" s="33">
        <f ca="1" t="shared" si="55"/>
        <v>12</v>
      </c>
      <c r="AD87" s="52">
        <f ca="1" t="shared" si="55"/>
        <v>20.987992995999</v>
      </c>
      <c r="AE87" s="33">
        <f ca="1" t="shared" si="55"/>
        <v>7</v>
      </c>
    </row>
    <row r="88" spans="1:31" ht="15.75">
      <c r="A88" s="53" t="s">
        <v>1</v>
      </c>
      <c r="B88" s="55" t="s">
        <v>91</v>
      </c>
      <c r="C88" s="77">
        <v>4</v>
      </c>
      <c r="D88" s="33">
        <f t="shared" si="56"/>
        <v>9</v>
      </c>
      <c r="E88" s="77">
        <v>2</v>
      </c>
      <c r="F88" s="33">
        <f t="shared" si="57"/>
        <v>9</v>
      </c>
      <c r="G88" s="77">
        <v>1</v>
      </c>
      <c r="H88" s="33">
        <f t="shared" si="58"/>
        <v>9.5</v>
      </c>
      <c r="I88" s="33">
        <f t="shared" si="59"/>
        <v>4</v>
      </c>
      <c r="J88" s="33">
        <f t="shared" si="60"/>
        <v>2</v>
      </c>
      <c r="K88" s="33">
        <f t="shared" si="61"/>
        <v>1</v>
      </c>
      <c r="L88" s="33">
        <f t="shared" si="62"/>
        <v>7</v>
      </c>
      <c r="M88" s="52">
        <f t="shared" si="63"/>
        <v>27.492995997999</v>
      </c>
      <c r="N88" s="33">
        <f t="shared" si="64"/>
        <v>10</v>
      </c>
      <c r="P88" s="48">
        <f t="shared" si="65"/>
        <v>88</v>
      </c>
      <c r="Q88" s="48">
        <f t="shared" si="66"/>
        <v>87</v>
      </c>
      <c r="R88" s="48">
        <f ca="1" t="shared" si="67"/>
        <v>10.087</v>
      </c>
      <c r="S88" s="48">
        <f t="shared" si="68"/>
        <v>10</v>
      </c>
      <c r="T88" s="48">
        <f t="shared" si="69"/>
        <v>82</v>
      </c>
      <c r="U88" s="53" t="str">
        <f ca="1" t="shared" si="70"/>
        <v>SARGEANE Reda</v>
      </c>
      <c r="V88" s="55" t="str">
        <f ca="1" t="shared" si="70"/>
        <v>NO KILL 09</v>
      </c>
      <c r="W88" s="77">
        <f ca="1" t="shared" si="54"/>
        <v>4</v>
      </c>
      <c r="X88" s="33">
        <f ca="1" t="shared" si="54"/>
        <v>9</v>
      </c>
      <c r="Y88" s="77">
        <f ca="1" t="shared" si="54"/>
        <v>3</v>
      </c>
      <c r="Z88" s="33">
        <f ca="1" t="shared" si="54"/>
        <v>5.5</v>
      </c>
      <c r="AA88" s="77">
        <f ca="1" t="shared" si="54"/>
        <v>1</v>
      </c>
      <c r="AB88" s="33">
        <f ca="1" t="shared" si="54"/>
        <v>9.5</v>
      </c>
      <c r="AC88" s="33">
        <f ca="1" t="shared" si="55"/>
        <v>8</v>
      </c>
      <c r="AD88" s="52">
        <f ca="1" t="shared" si="55"/>
        <v>23.991995996999</v>
      </c>
      <c r="AE88" s="33">
        <f ca="1" t="shared" si="55"/>
        <v>8</v>
      </c>
    </row>
    <row r="89" spans="1:31" ht="15.75">
      <c r="A89" s="53" t="s">
        <v>128</v>
      </c>
      <c r="B89" s="55" t="s">
        <v>89</v>
      </c>
      <c r="C89" s="77">
        <v>13</v>
      </c>
      <c r="D89" s="33">
        <f t="shared" si="56"/>
        <v>1</v>
      </c>
      <c r="E89" s="77">
        <v>7</v>
      </c>
      <c r="F89" s="33">
        <f t="shared" si="57"/>
        <v>2</v>
      </c>
      <c r="G89" s="77">
        <v>6</v>
      </c>
      <c r="H89" s="33">
        <f t="shared" si="58"/>
        <v>1</v>
      </c>
      <c r="I89" s="33">
        <f t="shared" si="59"/>
        <v>13</v>
      </c>
      <c r="J89" s="33">
        <f t="shared" si="60"/>
        <v>7</v>
      </c>
      <c r="K89" s="33">
        <f t="shared" si="61"/>
        <v>6</v>
      </c>
      <c r="L89" s="33">
        <f t="shared" si="62"/>
        <v>26</v>
      </c>
      <c r="M89" s="52">
        <f t="shared" si="63"/>
        <v>3.973986992994</v>
      </c>
      <c r="N89" s="33">
        <f t="shared" si="64"/>
        <v>1</v>
      </c>
      <c r="P89" s="48">
        <f t="shared" si="65"/>
        <v>89</v>
      </c>
      <c r="Q89" s="48">
        <f t="shared" si="66"/>
        <v>88</v>
      </c>
      <c r="R89" s="48">
        <f ca="1" t="shared" si="67"/>
        <v>1.088</v>
      </c>
      <c r="S89" s="48">
        <f t="shared" si="68"/>
        <v>1</v>
      </c>
      <c r="T89" s="48">
        <f t="shared" si="69"/>
        <v>80</v>
      </c>
      <c r="U89" s="54" t="str">
        <f ca="1" t="shared" si="70"/>
        <v>SUBERVILLE Serge</v>
      </c>
      <c r="V89" s="55" t="str">
        <f ca="1" t="shared" si="70"/>
        <v>SALMO TOC</v>
      </c>
      <c r="W89" s="77">
        <f ca="1" t="shared" si="54"/>
        <v>4</v>
      </c>
      <c r="X89" s="33">
        <f ca="1" t="shared" si="54"/>
        <v>9</v>
      </c>
      <c r="Y89" s="77">
        <f ca="1" t="shared" si="54"/>
        <v>2</v>
      </c>
      <c r="Z89" s="33">
        <f ca="1" t="shared" si="54"/>
        <v>9</v>
      </c>
      <c r="AA89" s="77">
        <f ca="1" t="shared" si="54"/>
        <v>2</v>
      </c>
      <c r="AB89" s="33">
        <f ca="1" t="shared" si="54"/>
        <v>6.5</v>
      </c>
      <c r="AC89" s="33">
        <f ca="1" t="shared" si="55"/>
        <v>8</v>
      </c>
      <c r="AD89" s="52">
        <f ca="1" t="shared" si="55"/>
        <v>24.491995997998</v>
      </c>
      <c r="AE89" s="33">
        <f ca="1" t="shared" si="55"/>
        <v>9</v>
      </c>
    </row>
    <row r="90" spans="1:31" ht="15.75">
      <c r="A90" s="45" t="s">
        <v>2</v>
      </c>
      <c r="B90" s="55" t="s">
        <v>100</v>
      </c>
      <c r="C90" s="77">
        <v>7</v>
      </c>
      <c r="D90" s="33">
        <f t="shared" si="56"/>
        <v>5.5</v>
      </c>
      <c r="E90" s="77">
        <v>1</v>
      </c>
      <c r="F90" s="33">
        <f t="shared" si="57"/>
        <v>12.5</v>
      </c>
      <c r="G90" s="77">
        <v>4</v>
      </c>
      <c r="H90" s="33">
        <f t="shared" si="58"/>
        <v>3</v>
      </c>
      <c r="I90" s="33">
        <f t="shared" si="59"/>
        <v>7</v>
      </c>
      <c r="J90" s="33">
        <f t="shared" si="60"/>
        <v>1</v>
      </c>
      <c r="K90" s="33">
        <f t="shared" si="61"/>
        <v>4</v>
      </c>
      <c r="L90" s="33">
        <f t="shared" si="62"/>
        <v>12</v>
      </c>
      <c r="M90" s="52">
        <f t="shared" si="63"/>
        <v>20.987992995999</v>
      </c>
      <c r="N90" s="33">
        <f t="shared" si="64"/>
        <v>7</v>
      </c>
      <c r="P90" s="48">
        <f t="shared" si="65"/>
        <v>90</v>
      </c>
      <c r="Q90" s="48">
        <f t="shared" si="66"/>
        <v>89</v>
      </c>
      <c r="R90" s="48">
        <f ca="1" t="shared" si="67"/>
        <v>7.089</v>
      </c>
      <c r="S90" s="48">
        <f t="shared" si="68"/>
        <v>7</v>
      </c>
      <c r="T90" s="48">
        <f t="shared" si="69"/>
        <v>87</v>
      </c>
      <c r="U90" s="53" t="str">
        <f ca="1" t="shared" si="70"/>
        <v>SIMONETTI Patrick</v>
      </c>
      <c r="V90" s="55" t="str">
        <f ca="1" t="shared" si="70"/>
        <v>SALMO TOC</v>
      </c>
      <c r="W90" s="77">
        <f ca="1" t="shared" si="54"/>
        <v>4</v>
      </c>
      <c r="X90" s="33">
        <f ca="1" t="shared" si="54"/>
        <v>9</v>
      </c>
      <c r="Y90" s="77">
        <f ca="1" t="shared" si="54"/>
        <v>2</v>
      </c>
      <c r="Z90" s="33">
        <f ca="1" t="shared" si="54"/>
        <v>9</v>
      </c>
      <c r="AA90" s="77">
        <f ca="1" t="shared" si="54"/>
        <v>1</v>
      </c>
      <c r="AB90" s="33">
        <f ca="1" t="shared" si="54"/>
        <v>9.5</v>
      </c>
      <c r="AC90" s="33">
        <f ca="1" t="shared" si="55"/>
        <v>7</v>
      </c>
      <c r="AD90" s="52">
        <f ca="1" t="shared" si="55"/>
        <v>27.492995997999</v>
      </c>
      <c r="AE90" s="33">
        <f ca="1" t="shared" si="55"/>
        <v>10</v>
      </c>
    </row>
    <row r="91" spans="1:31" ht="15" customHeight="1">
      <c r="A91" s="53" t="s">
        <v>120</v>
      </c>
      <c r="B91" s="55" t="s">
        <v>102</v>
      </c>
      <c r="C91" s="77">
        <v>3</v>
      </c>
      <c r="D91" s="33">
        <f t="shared" si="56"/>
        <v>11</v>
      </c>
      <c r="E91" s="77">
        <v>3</v>
      </c>
      <c r="F91" s="33">
        <f t="shared" si="57"/>
        <v>5.5</v>
      </c>
      <c r="G91" s="77">
        <v>0</v>
      </c>
      <c r="H91" s="33">
        <f t="shared" si="58"/>
        <v>13.5</v>
      </c>
      <c r="I91" s="33">
        <f t="shared" si="59"/>
        <v>3</v>
      </c>
      <c r="J91" s="33">
        <f t="shared" si="60"/>
        <v>3</v>
      </c>
      <c r="K91" s="33">
        <f t="shared" si="61"/>
        <v>0</v>
      </c>
      <c r="L91" s="33">
        <f t="shared" si="62"/>
        <v>6</v>
      </c>
      <c r="M91" s="52">
        <f t="shared" si="63"/>
        <v>29.993996997</v>
      </c>
      <c r="N91" s="33">
        <f t="shared" si="64"/>
        <v>11</v>
      </c>
      <c r="P91" s="48">
        <f t="shared" si="65"/>
        <v>91</v>
      </c>
      <c r="Q91" s="48">
        <f t="shared" si="66"/>
        <v>90</v>
      </c>
      <c r="R91" s="48">
        <f ca="1" t="shared" si="67"/>
        <v>11.09</v>
      </c>
      <c r="S91" s="48">
        <f t="shared" si="68"/>
        <v>11</v>
      </c>
      <c r="T91" s="48">
        <f t="shared" si="69"/>
        <v>90</v>
      </c>
      <c r="U91" s="54" t="str">
        <f ca="1" t="shared" si="70"/>
        <v>CONTACOLLI Loic</v>
      </c>
      <c r="V91" s="55" t="str">
        <f ca="1" t="shared" si="70"/>
        <v>TRUITE TOC</v>
      </c>
      <c r="W91" s="77">
        <f ca="1" t="shared" si="54"/>
        <v>3</v>
      </c>
      <c r="X91" s="33">
        <f ca="1" t="shared" si="54"/>
        <v>11</v>
      </c>
      <c r="Y91" s="77">
        <f ca="1" t="shared" si="54"/>
        <v>3</v>
      </c>
      <c r="Z91" s="33">
        <f ca="1" t="shared" si="54"/>
        <v>5.5</v>
      </c>
      <c r="AA91" s="77">
        <f ca="1" t="shared" si="54"/>
        <v>0</v>
      </c>
      <c r="AB91" s="33">
        <f ca="1" t="shared" si="54"/>
        <v>13.5</v>
      </c>
      <c r="AC91" s="33">
        <f ca="1" t="shared" si="55"/>
        <v>6</v>
      </c>
      <c r="AD91" s="52">
        <f ca="1" t="shared" si="55"/>
        <v>29.993996997</v>
      </c>
      <c r="AE91" s="33">
        <f ca="1" t="shared" si="55"/>
        <v>11</v>
      </c>
    </row>
    <row r="92" spans="1:31" ht="15.75">
      <c r="A92" s="54" t="s">
        <v>104</v>
      </c>
      <c r="B92" s="55" t="s">
        <v>47</v>
      </c>
      <c r="C92" s="77">
        <v>1</v>
      </c>
      <c r="D92" s="33">
        <f t="shared" si="56"/>
        <v>13</v>
      </c>
      <c r="E92" s="77">
        <v>1</v>
      </c>
      <c r="F92" s="33">
        <f t="shared" si="57"/>
        <v>12.5</v>
      </c>
      <c r="G92" s="77">
        <v>0</v>
      </c>
      <c r="H92" s="33">
        <f t="shared" si="58"/>
        <v>13.5</v>
      </c>
      <c r="I92" s="33">
        <f t="shared" si="59"/>
        <v>1</v>
      </c>
      <c r="J92" s="33">
        <f t="shared" si="60"/>
        <v>1</v>
      </c>
      <c r="K92" s="33">
        <f t="shared" si="61"/>
        <v>0</v>
      </c>
      <c r="L92" s="33">
        <f t="shared" si="62"/>
        <v>2</v>
      </c>
      <c r="M92" s="52">
        <f t="shared" si="63"/>
        <v>38.997998999</v>
      </c>
      <c r="N92" s="33">
        <f t="shared" si="64"/>
        <v>13</v>
      </c>
      <c r="P92" s="48">
        <f t="shared" si="65"/>
        <v>92</v>
      </c>
      <c r="Q92" s="48">
        <f t="shared" si="66"/>
        <v>91</v>
      </c>
      <c r="R92" s="48">
        <f ca="1" t="shared" si="67"/>
        <v>13.091</v>
      </c>
      <c r="S92" s="48">
        <f t="shared" si="68"/>
        <v>13</v>
      </c>
      <c r="T92" s="48">
        <f t="shared" si="69"/>
        <v>94</v>
      </c>
      <c r="U92" s="45" t="str">
        <f ca="1" t="shared" si="70"/>
        <v>Mathieu MARRAST</v>
      </c>
      <c r="V92" s="55" t="str">
        <f ca="1" t="shared" si="70"/>
        <v>TRUITE TOC</v>
      </c>
      <c r="W92" s="77">
        <f ca="1" t="shared" si="54"/>
        <v>2</v>
      </c>
      <c r="X92" s="33">
        <f ca="1" t="shared" si="54"/>
        <v>12</v>
      </c>
      <c r="Y92" s="77">
        <f ca="1" t="shared" si="54"/>
        <v>2</v>
      </c>
      <c r="Z92" s="33">
        <f ca="1" t="shared" si="54"/>
        <v>9</v>
      </c>
      <c r="AA92" s="77">
        <f ca="1" t="shared" si="54"/>
        <v>1</v>
      </c>
      <c r="AB92" s="33">
        <f ca="1" t="shared" si="54"/>
        <v>9.5</v>
      </c>
      <c r="AC92" s="33">
        <f ca="1" t="shared" si="55"/>
        <v>5</v>
      </c>
      <c r="AD92" s="52">
        <f ca="1" t="shared" si="55"/>
        <v>30.494997997999004</v>
      </c>
      <c r="AE92" s="33">
        <f ca="1" t="shared" si="55"/>
        <v>12</v>
      </c>
    </row>
    <row r="93" spans="1:31" ht="15.75">
      <c r="A93" s="54" t="s">
        <v>123</v>
      </c>
      <c r="B93" s="55" t="s">
        <v>96</v>
      </c>
      <c r="C93" s="77">
        <v>9</v>
      </c>
      <c r="D93" s="33">
        <f t="shared" si="56"/>
        <v>3.5</v>
      </c>
      <c r="E93" s="77">
        <v>2</v>
      </c>
      <c r="F93" s="33">
        <f t="shared" si="57"/>
        <v>9</v>
      </c>
      <c r="G93" s="77">
        <v>4</v>
      </c>
      <c r="H93" s="33">
        <f t="shared" si="58"/>
        <v>3</v>
      </c>
      <c r="I93" s="33">
        <f t="shared" si="59"/>
        <v>9</v>
      </c>
      <c r="J93" s="33">
        <f t="shared" si="60"/>
        <v>2</v>
      </c>
      <c r="K93" s="33">
        <f t="shared" si="61"/>
        <v>4</v>
      </c>
      <c r="L93" s="33">
        <f t="shared" si="62"/>
        <v>15</v>
      </c>
      <c r="M93" s="52">
        <f t="shared" si="63"/>
        <v>15.484990995997999</v>
      </c>
      <c r="N93" s="33">
        <f t="shared" si="64"/>
        <v>4</v>
      </c>
      <c r="P93" s="48">
        <f t="shared" si="65"/>
        <v>93</v>
      </c>
      <c r="Q93" s="48">
        <f t="shared" si="66"/>
        <v>92</v>
      </c>
      <c r="R93" s="48">
        <f ca="1" t="shared" si="67"/>
        <v>4.092</v>
      </c>
      <c r="S93" s="48">
        <f t="shared" si="68"/>
        <v>4</v>
      </c>
      <c r="T93" s="48">
        <f t="shared" si="69"/>
        <v>91</v>
      </c>
      <c r="U93" s="53" t="str">
        <f ca="1" t="shared" si="70"/>
        <v>GUERIN Jojo</v>
      </c>
      <c r="V93" s="55" t="str">
        <f ca="1" t="shared" si="70"/>
        <v>APG38</v>
      </c>
      <c r="W93" s="77">
        <f ca="1" t="shared" si="54"/>
        <v>1</v>
      </c>
      <c r="X93" s="33">
        <f ca="1" t="shared" si="54"/>
        <v>13</v>
      </c>
      <c r="Y93" s="77">
        <f ca="1" t="shared" si="54"/>
        <v>1</v>
      </c>
      <c r="Z93" s="33">
        <f ca="1" t="shared" si="54"/>
        <v>12.5</v>
      </c>
      <c r="AA93" s="77">
        <f ca="1" t="shared" si="54"/>
        <v>0</v>
      </c>
      <c r="AB93" s="33">
        <f ca="1" t="shared" si="54"/>
        <v>13.5</v>
      </c>
      <c r="AC93" s="33">
        <f ca="1" t="shared" si="55"/>
        <v>2</v>
      </c>
      <c r="AD93" s="52">
        <f ca="1" t="shared" si="55"/>
        <v>38.997998999</v>
      </c>
      <c r="AE93" s="33">
        <f ca="1" t="shared" si="55"/>
        <v>13</v>
      </c>
    </row>
    <row r="94" spans="1:31" ht="15.75">
      <c r="A94" s="79" t="s">
        <v>114</v>
      </c>
      <c r="B94" s="80" t="s">
        <v>47</v>
      </c>
      <c r="C94" s="77">
        <v>0</v>
      </c>
      <c r="D94" s="33">
        <f t="shared" si="56"/>
        <v>14.5</v>
      </c>
      <c r="E94" s="77">
        <v>0</v>
      </c>
      <c r="F94" s="33">
        <f t="shared" si="57"/>
        <v>14.5</v>
      </c>
      <c r="G94" s="77">
        <v>0</v>
      </c>
      <c r="H94" s="33">
        <f t="shared" si="58"/>
        <v>13.5</v>
      </c>
      <c r="I94" s="33">
        <f t="shared" si="59"/>
        <v>0</v>
      </c>
      <c r="J94" s="33">
        <f t="shared" si="60"/>
        <v>0</v>
      </c>
      <c r="K94" s="33">
        <f t="shared" si="61"/>
        <v>0</v>
      </c>
      <c r="L94" s="33">
        <f t="shared" si="62"/>
        <v>0</v>
      </c>
      <c r="M94" s="52">
        <f t="shared" si="63"/>
        <v>42.5</v>
      </c>
      <c r="N94" s="33">
        <f t="shared" si="64"/>
        <v>14.5</v>
      </c>
      <c r="P94" s="48">
        <f t="shared" si="65"/>
        <v>94</v>
      </c>
      <c r="Q94" s="48">
        <f t="shared" si="66"/>
        <v>93</v>
      </c>
      <c r="R94" s="48">
        <f ca="1" t="shared" si="67"/>
        <v>14.593</v>
      </c>
      <c r="S94" s="48">
        <f t="shared" si="68"/>
        <v>15</v>
      </c>
      <c r="T94" s="48">
        <f t="shared" si="69"/>
        <v>85</v>
      </c>
      <c r="U94" s="53" t="str">
        <f ca="1" t="shared" si="70"/>
        <v>ROJO DIAZ Julien</v>
      </c>
      <c r="V94" s="55" t="str">
        <f ca="1" t="shared" si="70"/>
        <v>NO KILL 33</v>
      </c>
      <c r="W94" s="77">
        <f ca="1" t="shared" si="54"/>
        <v>0</v>
      </c>
      <c r="X94" s="33">
        <f ca="1" t="shared" si="54"/>
        <v>14.5</v>
      </c>
      <c r="Y94" s="77">
        <f ca="1" t="shared" si="54"/>
        <v>0</v>
      </c>
      <c r="Z94" s="33">
        <f ca="1" t="shared" si="54"/>
        <v>14.5</v>
      </c>
      <c r="AA94" s="77">
        <f ca="1" t="shared" si="54"/>
        <v>0</v>
      </c>
      <c r="AB94" s="33">
        <f ca="1" t="shared" si="54"/>
        <v>13.5</v>
      </c>
      <c r="AC94" s="33">
        <f ca="1" t="shared" si="55"/>
        <v>0</v>
      </c>
      <c r="AD94" s="52">
        <f ca="1" t="shared" si="55"/>
        <v>42.5</v>
      </c>
      <c r="AE94" s="33">
        <f ca="1" t="shared" si="55"/>
        <v>14.5</v>
      </c>
    </row>
    <row r="95" spans="1:31" ht="15.75">
      <c r="A95" s="54" t="s">
        <v>115</v>
      </c>
      <c r="B95" s="55" t="s">
        <v>102</v>
      </c>
      <c r="C95" s="77">
        <v>2</v>
      </c>
      <c r="D95" s="33">
        <f t="shared" si="56"/>
        <v>12</v>
      </c>
      <c r="E95" s="77">
        <v>2</v>
      </c>
      <c r="F95" s="33">
        <f t="shared" si="57"/>
        <v>9</v>
      </c>
      <c r="G95" s="77">
        <v>1</v>
      </c>
      <c r="H95" s="33">
        <f t="shared" si="58"/>
        <v>9.5</v>
      </c>
      <c r="I95" s="33">
        <f t="shared" si="59"/>
        <v>2</v>
      </c>
      <c r="J95" s="33">
        <f t="shared" si="60"/>
        <v>2</v>
      </c>
      <c r="K95" s="33">
        <f t="shared" si="61"/>
        <v>1</v>
      </c>
      <c r="L95" s="33">
        <f t="shared" si="62"/>
        <v>5</v>
      </c>
      <c r="M95" s="52">
        <f t="shared" si="63"/>
        <v>30.494997997999004</v>
      </c>
      <c r="N95" s="33">
        <f t="shared" si="64"/>
        <v>12</v>
      </c>
      <c r="P95" s="48">
        <f t="shared" si="65"/>
        <v>95</v>
      </c>
      <c r="Q95" s="48">
        <f t="shared" si="66"/>
        <v>94</v>
      </c>
      <c r="R95" s="48">
        <f ca="1" t="shared" si="67"/>
        <v>12.094</v>
      </c>
      <c r="S95" s="48">
        <f t="shared" si="68"/>
        <v>12</v>
      </c>
      <c r="T95" s="48">
        <f t="shared" si="69"/>
        <v>93</v>
      </c>
      <c r="U95" s="53" t="str">
        <f ca="1" t="shared" si="70"/>
        <v>BLEICHER Samy</v>
      </c>
      <c r="V95" s="55" t="str">
        <f ca="1" t="shared" si="70"/>
        <v>APG38</v>
      </c>
      <c r="W95" s="33">
        <f ca="1" t="shared" si="54"/>
        <v>0</v>
      </c>
      <c r="X95" s="33">
        <f ca="1" t="shared" si="54"/>
        <v>14.5</v>
      </c>
      <c r="Y95" s="33">
        <f ca="1" t="shared" si="54"/>
        <v>0</v>
      </c>
      <c r="Z95" s="33">
        <f ca="1" t="shared" si="54"/>
        <v>14.5</v>
      </c>
      <c r="AA95" s="33">
        <f ca="1" t="shared" si="54"/>
        <v>0</v>
      </c>
      <c r="AB95" s="33">
        <f ca="1" t="shared" si="54"/>
        <v>13.5</v>
      </c>
      <c r="AC95" s="33">
        <f ca="1" t="shared" si="55"/>
        <v>0</v>
      </c>
      <c r="AD95" s="52">
        <f ca="1" t="shared" si="55"/>
        <v>42.5</v>
      </c>
      <c r="AE95" s="33">
        <f ca="1" t="shared" si="55"/>
        <v>14.5</v>
      </c>
    </row>
    <row r="96" spans="1:31" ht="15.75">
      <c r="A96" s="33"/>
      <c r="B96" s="78"/>
      <c r="C96" s="33"/>
      <c r="D96" s="33">
        <f t="shared" si="56"/>
      </c>
      <c r="E96" s="33"/>
      <c r="F96" s="33">
        <f t="shared" si="57"/>
      </c>
      <c r="G96" s="33"/>
      <c r="H96" s="33">
        <f t="shared" si="58"/>
      </c>
      <c r="I96" s="33">
        <f t="shared" si="59"/>
        <v>0</v>
      </c>
      <c r="J96" s="33">
        <f t="shared" si="60"/>
        <v>0</v>
      </c>
      <c r="K96" s="33">
        <f t="shared" si="61"/>
        <v>0</v>
      </c>
      <c r="L96" s="33">
        <f t="shared" si="62"/>
      </c>
      <c r="M96" s="52">
        <f t="shared" si="63"/>
        <v>200</v>
      </c>
      <c r="N96" s="33">
        <f t="shared" si="64"/>
      </c>
      <c r="P96" s="48" t="b">
        <f t="shared" si="65"/>
        <v>0</v>
      </c>
      <c r="Q96" s="48">
        <f t="shared" si="66"/>
      </c>
      <c r="R96" s="48">
        <f ca="1" t="shared" si="67"/>
      </c>
      <c r="S96" s="48">
        <f t="shared" si="68"/>
      </c>
      <c r="T96" s="48">
        <f t="shared" si="69"/>
      </c>
      <c r="U96" s="53">
        <f ca="1" t="shared" si="70"/>
      </c>
      <c r="V96" s="55">
        <f ca="1" t="shared" si="70"/>
      </c>
      <c r="W96" s="33">
        <f ca="1" t="shared" si="54"/>
      </c>
      <c r="X96" s="33">
        <f ca="1" t="shared" si="54"/>
      </c>
      <c r="Y96" s="33">
        <f ca="1" t="shared" si="54"/>
      </c>
      <c r="Z96" s="33">
        <f ca="1" t="shared" si="54"/>
      </c>
      <c r="AA96" s="33">
        <f ca="1" t="shared" si="54"/>
      </c>
      <c r="AB96" s="33">
        <f ca="1" t="shared" si="54"/>
      </c>
      <c r="AC96" s="33">
        <f ca="1" t="shared" si="55"/>
      </c>
      <c r="AD96" s="52">
        <f ca="1" t="shared" si="55"/>
      </c>
      <c r="AE96" s="33">
        <f ca="1" t="shared" si="55"/>
      </c>
    </row>
    <row r="97" spans="1:31" ht="15.75">
      <c r="A97" s="33"/>
      <c r="B97" s="78"/>
      <c r="C97" s="33"/>
      <c r="D97" s="33">
        <f t="shared" si="56"/>
      </c>
      <c r="E97" s="33"/>
      <c r="F97" s="33">
        <f t="shared" si="57"/>
      </c>
      <c r="G97" s="33"/>
      <c r="H97" s="33">
        <f t="shared" si="58"/>
      </c>
      <c r="I97" s="33">
        <f t="shared" si="59"/>
        <v>0</v>
      </c>
      <c r="J97" s="33">
        <f t="shared" si="60"/>
        <v>0</v>
      </c>
      <c r="K97" s="33">
        <f t="shared" si="61"/>
        <v>0</v>
      </c>
      <c r="L97" s="33">
        <f t="shared" si="62"/>
      </c>
      <c r="M97" s="52">
        <f t="shared" si="63"/>
        <v>200</v>
      </c>
      <c r="N97" s="33">
        <f t="shared" si="64"/>
      </c>
      <c r="P97" s="48" t="b">
        <f t="shared" si="65"/>
        <v>0</v>
      </c>
      <c r="Q97" s="48">
        <f t="shared" si="66"/>
      </c>
      <c r="R97" s="48">
        <f ca="1" t="shared" si="67"/>
      </c>
      <c r="S97" s="48">
        <f t="shared" si="68"/>
      </c>
      <c r="T97" s="48">
        <f t="shared" si="69"/>
      </c>
      <c r="U97" s="53">
        <f ca="1" t="shared" si="70"/>
      </c>
      <c r="V97" s="55">
        <f ca="1" t="shared" si="70"/>
      </c>
      <c r="W97" s="33">
        <f ca="1" t="shared" si="54"/>
      </c>
      <c r="X97" s="33">
        <f ca="1" t="shared" si="54"/>
      </c>
      <c r="Y97" s="33">
        <f ca="1" t="shared" si="54"/>
      </c>
      <c r="Z97" s="33">
        <f ca="1" t="shared" si="54"/>
      </c>
      <c r="AA97" s="33">
        <f ca="1" t="shared" si="54"/>
      </c>
      <c r="AB97" s="33">
        <f ca="1" t="shared" si="54"/>
      </c>
      <c r="AC97" s="33">
        <f ca="1" t="shared" si="55"/>
      </c>
      <c r="AD97" s="52">
        <f ca="1" t="shared" si="55"/>
      </c>
      <c r="AE97" s="33">
        <f ca="1" t="shared" si="55"/>
      </c>
    </row>
    <row r="98" spans="1:31" ht="15.75">
      <c r="A98" s="33"/>
      <c r="B98" s="78"/>
      <c r="C98" s="33"/>
      <c r="D98" s="33">
        <f t="shared" si="56"/>
      </c>
      <c r="E98" s="33"/>
      <c r="F98" s="33">
        <f t="shared" si="57"/>
      </c>
      <c r="G98" s="33"/>
      <c r="H98" s="33">
        <f t="shared" si="58"/>
      </c>
      <c r="I98" s="33">
        <f t="shared" si="59"/>
        <v>0</v>
      </c>
      <c r="J98" s="33">
        <f t="shared" si="60"/>
        <v>0</v>
      </c>
      <c r="K98" s="33">
        <f t="shared" si="61"/>
        <v>0</v>
      </c>
      <c r="L98" s="33">
        <f t="shared" si="62"/>
      </c>
      <c r="M98" s="52">
        <f t="shared" si="63"/>
        <v>200</v>
      </c>
      <c r="N98" s="33">
        <f t="shared" si="64"/>
      </c>
      <c r="P98" s="48" t="b">
        <f t="shared" si="65"/>
        <v>0</v>
      </c>
      <c r="Q98" s="48">
        <f t="shared" si="66"/>
      </c>
      <c r="R98" s="48">
        <f ca="1" t="shared" si="67"/>
      </c>
      <c r="S98" s="48">
        <f t="shared" si="68"/>
      </c>
      <c r="T98" s="48">
        <f t="shared" si="69"/>
      </c>
      <c r="U98" s="53">
        <f ca="1" t="shared" si="70"/>
      </c>
      <c r="V98" s="55">
        <f ca="1" t="shared" si="70"/>
      </c>
      <c r="W98" s="33">
        <f ca="1" t="shared" si="54"/>
      </c>
      <c r="X98" s="33">
        <f ca="1" t="shared" si="54"/>
      </c>
      <c r="Y98" s="33">
        <f ca="1" t="shared" si="54"/>
      </c>
      <c r="Z98" s="33">
        <f ca="1" t="shared" si="54"/>
      </c>
      <c r="AA98" s="33">
        <f ca="1" t="shared" si="54"/>
      </c>
      <c r="AB98" s="33">
        <f ca="1" t="shared" si="54"/>
      </c>
      <c r="AC98" s="33">
        <f ca="1" t="shared" si="55"/>
      </c>
      <c r="AD98" s="52">
        <f ca="1" t="shared" si="55"/>
      </c>
      <c r="AE98" s="33">
        <f ca="1" t="shared" si="55"/>
      </c>
    </row>
    <row r="99" spans="1:31" ht="15.75">
      <c r="A99" s="33"/>
      <c r="B99" s="78"/>
      <c r="C99" s="33"/>
      <c r="D99" s="33">
        <f t="shared" si="56"/>
      </c>
      <c r="E99" s="33"/>
      <c r="F99" s="33">
        <f t="shared" si="57"/>
      </c>
      <c r="G99" s="33"/>
      <c r="H99" s="33">
        <f t="shared" si="58"/>
      </c>
      <c r="I99" s="33">
        <f t="shared" si="59"/>
        <v>0</v>
      </c>
      <c r="J99" s="33">
        <f t="shared" si="60"/>
        <v>0</v>
      </c>
      <c r="K99" s="33">
        <f t="shared" si="61"/>
        <v>0</v>
      </c>
      <c r="L99" s="33">
        <f t="shared" si="62"/>
      </c>
      <c r="M99" s="52">
        <f t="shared" si="63"/>
        <v>200</v>
      </c>
      <c r="N99" s="33">
        <f t="shared" si="64"/>
      </c>
      <c r="P99" s="48" t="b">
        <f t="shared" si="65"/>
        <v>0</v>
      </c>
      <c r="Q99" s="48">
        <f t="shared" si="66"/>
      </c>
      <c r="R99" s="48">
        <f ca="1" t="shared" si="67"/>
      </c>
      <c r="S99" s="48">
        <f t="shared" si="68"/>
      </c>
      <c r="T99" s="48">
        <f t="shared" si="69"/>
      </c>
      <c r="U99" s="53">
        <f ca="1" t="shared" si="70"/>
      </c>
      <c r="V99" s="55">
        <f ca="1" t="shared" si="70"/>
      </c>
      <c r="W99" s="33">
        <f ca="1" t="shared" si="54"/>
      </c>
      <c r="X99" s="33">
        <f ca="1" t="shared" si="54"/>
      </c>
      <c r="Y99" s="33">
        <f ca="1" t="shared" si="54"/>
      </c>
      <c r="Z99" s="33">
        <f ca="1" t="shared" si="54"/>
      </c>
      <c r="AA99" s="33">
        <f ca="1" t="shared" si="54"/>
      </c>
      <c r="AB99" s="33">
        <f ca="1" t="shared" si="54"/>
      </c>
      <c r="AC99" s="33">
        <f ca="1" t="shared" si="55"/>
      </c>
      <c r="AD99" s="52">
        <f ca="1" t="shared" si="55"/>
      </c>
      <c r="AE99" s="33">
        <f ca="1" t="shared" si="55"/>
      </c>
    </row>
  </sheetData>
  <sheetProtection/>
  <mergeCells count="55">
    <mergeCell ref="G1:N3"/>
    <mergeCell ref="I54:K54"/>
    <mergeCell ref="N54:N55"/>
    <mergeCell ref="I79:K79"/>
    <mergeCell ref="N79:N80"/>
    <mergeCell ref="G29:H29"/>
    <mergeCell ref="G54:H54"/>
    <mergeCell ref="A79:A80"/>
    <mergeCell ref="B79:B80"/>
    <mergeCell ref="E79:F79"/>
    <mergeCell ref="C79:D79"/>
    <mergeCell ref="A29:A30"/>
    <mergeCell ref="B29:B30"/>
    <mergeCell ref="E29:F29"/>
    <mergeCell ref="A54:A55"/>
    <mergeCell ref="B54:B55"/>
    <mergeCell ref="E54:F54"/>
    <mergeCell ref="A4:A5"/>
    <mergeCell ref="B4:B5"/>
    <mergeCell ref="E4:F4"/>
    <mergeCell ref="G4:H4"/>
    <mergeCell ref="C4:D4"/>
    <mergeCell ref="I4:K4"/>
    <mergeCell ref="C54:D54"/>
    <mergeCell ref="N4:N5"/>
    <mergeCell ref="G79:H79"/>
    <mergeCell ref="U4:U5"/>
    <mergeCell ref="V4:V5"/>
    <mergeCell ref="U79:U80"/>
    <mergeCell ref="V79:V80"/>
    <mergeCell ref="G28:H28"/>
    <mergeCell ref="I29:K29"/>
    <mergeCell ref="N29:N30"/>
    <mergeCell ref="U29:U30"/>
    <mergeCell ref="V29:V30"/>
    <mergeCell ref="W29:X29"/>
    <mergeCell ref="Y29:Z29"/>
    <mergeCell ref="AA29:AB29"/>
    <mergeCell ref="C29:D29"/>
    <mergeCell ref="AE54:AE55"/>
    <mergeCell ref="W4:X4"/>
    <mergeCell ref="Y4:Z4"/>
    <mergeCell ref="AA4:AB4"/>
    <mergeCell ref="AE4:AE5"/>
    <mergeCell ref="AA28:AB28"/>
    <mergeCell ref="W79:X79"/>
    <mergeCell ref="Y79:Z79"/>
    <mergeCell ref="AA79:AB79"/>
    <mergeCell ref="AE79:AE80"/>
    <mergeCell ref="AE29:AE30"/>
    <mergeCell ref="U54:U55"/>
    <mergeCell ref="V54:V55"/>
    <mergeCell ref="W54:X54"/>
    <mergeCell ref="Y54:Z54"/>
    <mergeCell ref="AA54:AB54"/>
  </mergeCells>
  <printOptions horizontalCentered="1"/>
  <pageMargins left="0.1968503937007874" right="0.1968503937007874" top="0.3937007874015748" bottom="0.1968503937007874" header="0.1968503937007874" footer="0"/>
  <pageSetup fitToHeight="5" horizontalDpi="600" verticalDpi="600" orientation="landscape" paperSize="9" r:id="rId1"/>
  <headerFooter>
    <oddHeader>&amp;L&amp;F&amp;C&amp;A</oddHeader>
  </headerFooter>
  <rowBreaks count="4" manualBreakCount="4">
    <brk id="25" max="13" man="1"/>
    <brk id="50" max="13" man="1"/>
    <brk id="75" max="13" man="1"/>
    <brk id="10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zoomScalePageLayoutView="0" workbookViewId="0" topLeftCell="A52">
      <selection activeCell="U81" sqref="U81:AE99"/>
    </sheetView>
  </sheetViews>
  <sheetFormatPr defaultColWidth="11.421875" defaultRowHeight="15" outlineLevelCol="1"/>
  <cols>
    <col min="1" max="1" width="25.421875" style="42" bestFit="1" customWidth="1"/>
    <col min="2" max="2" width="20.57421875" style="42" bestFit="1" customWidth="1"/>
    <col min="3" max="3" width="6.57421875" style="42" customWidth="1"/>
    <col min="4" max="4" width="6.57421875" style="42" bestFit="1" customWidth="1"/>
    <col min="5" max="8" width="6.7109375" style="42" customWidth="1"/>
    <col min="9" max="11" width="4.8515625" style="42" hidden="1" customWidth="1" outlineLevel="1"/>
    <col min="12" max="12" width="6.7109375" style="42" customWidth="1" collapsed="1"/>
    <col min="13" max="13" width="6.7109375" style="48" customWidth="1"/>
    <col min="14" max="14" width="6.7109375" style="42" customWidth="1"/>
    <col min="15" max="15" width="3.7109375" style="42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2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129</v>
      </c>
      <c r="B2" s="2" t="s">
        <v>15</v>
      </c>
      <c r="C2" s="2" t="s">
        <v>16</v>
      </c>
      <c r="D2" s="2"/>
      <c r="E2" s="2"/>
      <c r="F2" s="2" t="s">
        <v>61</v>
      </c>
      <c r="G2" s="98"/>
      <c r="H2" s="98"/>
      <c r="I2" s="98"/>
      <c r="J2" s="98"/>
      <c r="K2" s="98"/>
      <c r="L2" s="98"/>
      <c r="M2" s="98"/>
      <c r="N2" s="98"/>
      <c r="U2" s="1" t="s">
        <v>129</v>
      </c>
      <c r="V2" s="2" t="s">
        <v>15</v>
      </c>
      <c r="W2" s="2" t="s">
        <v>16</v>
      </c>
      <c r="X2" s="2"/>
      <c r="Y2" s="2"/>
      <c r="Z2" s="2" t="str">
        <f>F2</f>
        <v>D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100"/>
    </row>
    <row r="6" spans="1:31" ht="15.75">
      <c r="A6" s="53" t="s">
        <v>0</v>
      </c>
      <c r="B6" s="53" t="s">
        <v>100</v>
      </c>
      <c r="C6" s="77">
        <v>3</v>
      </c>
      <c r="D6" s="33">
        <f aca="true" t="shared" si="0" ref="D6:D24">IF(OR(A6="",C6=""),"",RANK(C6,$C$6:$C$24,0)+(COUNT($C$6:$C$24)+1-RANK(C6,$C$6:$C$24,0)-RANK(C6,$C$6:$C$24,1))/2)</f>
        <v>3.5</v>
      </c>
      <c r="E6" s="77">
        <v>4</v>
      </c>
      <c r="F6" s="33">
        <f>IF(OR(A6="",E6=""),"",RANK(E6,$E$6:$E$24,0)+(COUNT($E$6:$E$24)+1-RANK(E6,$E$6:$E$24,0)-RANK(E6,$E$6:$E$24,1))/2)</f>
        <v>2</v>
      </c>
      <c r="G6" s="77">
        <v>2</v>
      </c>
      <c r="H6" s="33">
        <f>IF(OR(A6="",G6=""),"",RANK(G6,$G$6:$G$24,0)+(COUNT($G$6:$G$24)+1-RANK(G6,$G$6:$G$24,0)-RANK(G6,$G$6:$G$24,1))/2)</f>
        <v>4</v>
      </c>
      <c r="I6" s="33">
        <f>C6</f>
        <v>3</v>
      </c>
      <c r="J6" s="33">
        <f>E6</f>
        <v>4</v>
      </c>
      <c r="K6" s="33">
        <f>G6</f>
        <v>2</v>
      </c>
      <c r="L6" s="33">
        <f>IF(A6=0,"",SUM(C6,E6,G6))</f>
        <v>9</v>
      </c>
      <c r="M6" s="52">
        <f>SUM(D6,F6,H6,IF(L6="",200,-L6/10^3),-LARGE(I6:K6,1)/10^6,-LARGE(I6:K6,2)/10^9,-LARGE(I6:K6,3)/10^12)</f>
        <v>9.490995996997999</v>
      </c>
      <c r="N6" s="33">
        <f aca="true" t="shared" si="1" ref="N6:N24">IF(L6="","",RANK(M6,$M$6:$M$24,1)+(COUNT($M$6:$M$24)+1-RANK(M6,$M$6:$M$24,0)-RANK(M6,$M$6:$M$24,1))/2)</f>
        <v>1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1.005</v>
      </c>
      <c r="S6" s="48">
        <f>IF(R6="","",RANK(R6,R$6:R$24,1))</f>
        <v>1</v>
      </c>
      <c r="T6" s="48">
        <f>IF(S6="","",INDEX(Q$6:Q$24,MATCH(ROW(P1),S$6:S$24,0)))</f>
        <v>5</v>
      </c>
      <c r="U6" s="53" t="str">
        <f aca="true" ca="1" t="shared" si="2" ref="U6:U24">IF($T6="","",OFFSET(A$1,$T6,))</f>
        <v>DUFFO Sébastien</v>
      </c>
      <c r="V6" s="55" t="str">
        <f aca="true" ca="1" t="shared" si="3" ref="V6:V24">IF($T6="","",OFFSET(B$1,$T6,))</f>
        <v>NO KILL 33</v>
      </c>
      <c r="W6" s="77">
        <f aca="true" ca="1" t="shared" si="4" ref="W6:AB21">IF($T6="","",OFFSET(C$1,$T6,))</f>
        <v>3</v>
      </c>
      <c r="X6" s="33">
        <f ca="1" t="shared" si="4"/>
        <v>3.5</v>
      </c>
      <c r="Y6" s="77">
        <f ca="1" t="shared" si="4"/>
        <v>4</v>
      </c>
      <c r="Z6" s="33">
        <f ca="1" t="shared" si="4"/>
        <v>2</v>
      </c>
      <c r="AA6" s="77">
        <f ca="1" t="shared" si="4"/>
        <v>2</v>
      </c>
      <c r="AB6" s="33">
        <f ca="1" t="shared" si="4"/>
        <v>4</v>
      </c>
      <c r="AC6" s="33">
        <f aca="true" ca="1" t="shared" si="5" ref="AC6:AE21">IF($T6="","",OFFSET(L$1,$T6,))</f>
        <v>9</v>
      </c>
      <c r="AD6" s="52">
        <f ca="1" t="shared" si="5"/>
        <v>9.490995996997999</v>
      </c>
      <c r="AE6" s="33">
        <f ca="1" t="shared" si="5"/>
        <v>1</v>
      </c>
    </row>
    <row r="7" spans="1:31" ht="15.75">
      <c r="A7" s="53" t="s">
        <v>4</v>
      </c>
      <c r="B7" s="53" t="s">
        <v>89</v>
      </c>
      <c r="C7" s="77">
        <v>3</v>
      </c>
      <c r="D7" s="33">
        <f t="shared" si="0"/>
        <v>3.5</v>
      </c>
      <c r="E7" s="77">
        <v>2</v>
      </c>
      <c r="F7" s="33">
        <f aca="true" t="shared" si="6" ref="F7:F24">IF(OR(A7="",E7=""),"",RANK(E7,$E$6:$E$24,0)+(COUNT($E$6:$E$24)+1-RANK(E7,$E$6:$E$24,0)-RANK(E7,$E$6:$E$24,1))/2)</f>
        <v>5</v>
      </c>
      <c r="G7" s="77">
        <v>1</v>
      </c>
      <c r="H7" s="33">
        <f aca="true" t="shared" si="7" ref="H7:H24">IF(OR(A7="",G7=""),"",RANK(G7,$G$6:$G$24,0)+(COUNT($G$6:$G$24)+1-RANK(G7,$G$6:$G$24,0)-RANK(G7,$G$6:$G$24,1))/2)</f>
        <v>8</v>
      </c>
      <c r="I7" s="33">
        <f aca="true" t="shared" si="8" ref="I7:I24">C7</f>
        <v>3</v>
      </c>
      <c r="J7" s="33">
        <f aca="true" t="shared" si="9" ref="J7:J24">E7</f>
        <v>2</v>
      </c>
      <c r="K7" s="33">
        <f aca="true" t="shared" si="10" ref="K7:K24">G7</f>
        <v>1</v>
      </c>
      <c r="L7" s="33">
        <f aca="true" t="shared" si="11" ref="L7:L24">IF(A7=0,"",SUM(C7,E7,G7))</f>
        <v>6</v>
      </c>
      <c r="M7" s="52">
        <f aca="true" t="shared" si="12" ref="M7:M24">SUM(D7,F7,H7,IF(L7="",200,-L7/10^3),-LARGE(I7:K7,1)/10^6,-LARGE(I7:K7,2)/10^9,-LARGE(I7:K7,3)/10^12)</f>
        <v>16.493996997999</v>
      </c>
      <c r="N7" s="33">
        <f t="shared" si="1"/>
        <v>5.5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5.506</v>
      </c>
      <c r="S7" s="48">
        <f aca="true" t="shared" si="16" ref="S7:S24">IF(R7="","",RANK(R7,R$6:R$24,1))</f>
        <v>5</v>
      </c>
      <c r="T7" s="48">
        <f aca="true" t="shared" si="17" ref="T7:T24">IF(S7="","",INDEX(Q$6:Q$24,MATCH(ROW(P2),S$6:S$24,0)))</f>
        <v>13</v>
      </c>
      <c r="U7" s="53" t="str">
        <f ca="1" t="shared" si="2"/>
        <v>MUEL Christophe</v>
      </c>
      <c r="V7" s="55" t="str">
        <f ca="1" t="shared" si="3"/>
        <v>TRUITE PASSION</v>
      </c>
      <c r="W7" s="77">
        <f ca="1" t="shared" si="4"/>
        <v>3</v>
      </c>
      <c r="X7" s="33">
        <f ca="1" t="shared" si="4"/>
        <v>3.5</v>
      </c>
      <c r="Y7" s="77">
        <f ca="1" t="shared" si="4"/>
        <v>2</v>
      </c>
      <c r="Z7" s="33">
        <f ca="1" t="shared" si="4"/>
        <v>5</v>
      </c>
      <c r="AA7" s="77">
        <f ca="1" t="shared" si="4"/>
        <v>2</v>
      </c>
      <c r="AB7" s="33">
        <f ca="1" t="shared" si="4"/>
        <v>4</v>
      </c>
      <c r="AC7" s="33">
        <f ca="1" t="shared" si="5"/>
        <v>7</v>
      </c>
      <c r="AD7" s="52">
        <f ca="1" t="shared" si="5"/>
        <v>12.492996997998</v>
      </c>
      <c r="AE7" s="33">
        <f ca="1" t="shared" si="5"/>
        <v>2</v>
      </c>
    </row>
    <row r="8" spans="1:31" ht="15.75">
      <c r="A8" s="53" t="s">
        <v>90</v>
      </c>
      <c r="B8" s="53" t="s">
        <v>102</v>
      </c>
      <c r="C8" s="77">
        <v>2</v>
      </c>
      <c r="D8" s="33">
        <f t="shared" si="0"/>
        <v>7.5</v>
      </c>
      <c r="E8" s="77">
        <v>1</v>
      </c>
      <c r="F8" s="33">
        <f t="shared" si="6"/>
        <v>8</v>
      </c>
      <c r="G8" s="77">
        <v>3</v>
      </c>
      <c r="H8" s="33">
        <f t="shared" si="7"/>
        <v>1</v>
      </c>
      <c r="I8" s="33">
        <f t="shared" si="8"/>
        <v>2</v>
      </c>
      <c r="J8" s="33">
        <f t="shared" si="9"/>
        <v>1</v>
      </c>
      <c r="K8" s="33">
        <f t="shared" si="10"/>
        <v>3</v>
      </c>
      <c r="L8" s="33">
        <f t="shared" si="11"/>
        <v>6</v>
      </c>
      <c r="M8" s="52">
        <f t="shared" si="12"/>
        <v>16.493996997999</v>
      </c>
      <c r="N8" s="33">
        <f t="shared" si="1"/>
        <v>5.5</v>
      </c>
      <c r="P8" s="48">
        <f t="shared" si="13"/>
        <v>8</v>
      </c>
      <c r="Q8" s="48">
        <f t="shared" si="14"/>
        <v>7</v>
      </c>
      <c r="R8" s="48">
        <f ca="1" t="shared" si="15"/>
        <v>5.507</v>
      </c>
      <c r="S8" s="48">
        <f t="shared" si="16"/>
        <v>6</v>
      </c>
      <c r="T8" s="48">
        <f t="shared" si="17"/>
        <v>12</v>
      </c>
      <c r="U8" s="53" t="str">
        <f ca="1" t="shared" si="2"/>
        <v>RIONDET Pascal</v>
      </c>
      <c r="V8" s="55" t="str">
        <f ca="1" t="shared" si="3"/>
        <v>APG38</v>
      </c>
      <c r="W8" s="77">
        <f ca="1" t="shared" si="4"/>
        <v>4</v>
      </c>
      <c r="X8" s="33">
        <f ca="1" t="shared" si="4"/>
        <v>1</v>
      </c>
      <c r="Y8" s="77">
        <f ca="1" t="shared" si="4"/>
        <v>4</v>
      </c>
      <c r="Z8" s="33">
        <f ca="1" t="shared" si="4"/>
        <v>2</v>
      </c>
      <c r="AA8" s="77">
        <f ca="1" t="shared" si="4"/>
        <v>0</v>
      </c>
      <c r="AB8" s="33">
        <f ca="1" t="shared" si="4"/>
        <v>12</v>
      </c>
      <c r="AC8" s="33">
        <f ca="1" t="shared" si="5"/>
        <v>8</v>
      </c>
      <c r="AD8" s="52">
        <f ca="1" t="shared" si="5"/>
        <v>14.991995996</v>
      </c>
      <c r="AE8" s="33">
        <f ca="1" t="shared" si="5"/>
        <v>3</v>
      </c>
    </row>
    <row r="9" spans="1:31" ht="15.75">
      <c r="A9" s="53" t="s">
        <v>93</v>
      </c>
      <c r="B9" s="53" t="s">
        <v>94</v>
      </c>
      <c r="C9" s="77">
        <v>3</v>
      </c>
      <c r="D9" s="33">
        <f t="shared" si="0"/>
        <v>3.5</v>
      </c>
      <c r="E9" s="77">
        <v>1</v>
      </c>
      <c r="F9" s="33">
        <f t="shared" si="6"/>
        <v>8</v>
      </c>
      <c r="G9" s="77">
        <v>2</v>
      </c>
      <c r="H9" s="33">
        <f t="shared" si="7"/>
        <v>4</v>
      </c>
      <c r="I9" s="33">
        <f t="shared" si="8"/>
        <v>3</v>
      </c>
      <c r="J9" s="33">
        <f t="shared" si="9"/>
        <v>1</v>
      </c>
      <c r="K9" s="33">
        <f t="shared" si="10"/>
        <v>2</v>
      </c>
      <c r="L9" s="33">
        <f t="shared" si="11"/>
        <v>6</v>
      </c>
      <c r="M9" s="52">
        <f t="shared" si="12"/>
        <v>15.493996997999</v>
      </c>
      <c r="N9" s="33">
        <f t="shared" si="1"/>
        <v>4</v>
      </c>
      <c r="P9" s="48">
        <f t="shared" si="13"/>
        <v>9</v>
      </c>
      <c r="Q9" s="48">
        <f t="shared" si="14"/>
        <v>8</v>
      </c>
      <c r="R9" s="48">
        <f ca="1" t="shared" si="15"/>
        <v>4.008</v>
      </c>
      <c r="S9" s="48">
        <f t="shared" si="16"/>
        <v>4</v>
      </c>
      <c r="T9" s="48">
        <f t="shared" si="17"/>
        <v>8</v>
      </c>
      <c r="U9" s="53" t="str">
        <f ca="1" t="shared" si="2"/>
        <v>LEPIDI Jean Marc</v>
      </c>
      <c r="V9" s="55" t="str">
        <f ca="1" t="shared" si="3"/>
        <v>SALMO GARONNE</v>
      </c>
      <c r="W9" s="77">
        <f ca="1" t="shared" si="4"/>
        <v>3</v>
      </c>
      <c r="X9" s="33">
        <f ca="1" t="shared" si="4"/>
        <v>3.5</v>
      </c>
      <c r="Y9" s="77">
        <f ca="1" t="shared" si="4"/>
        <v>1</v>
      </c>
      <c r="Z9" s="33">
        <f ca="1" t="shared" si="4"/>
        <v>8</v>
      </c>
      <c r="AA9" s="77">
        <f ca="1" t="shared" si="4"/>
        <v>2</v>
      </c>
      <c r="AB9" s="33">
        <f ca="1" t="shared" si="4"/>
        <v>4</v>
      </c>
      <c r="AC9" s="33">
        <f ca="1" t="shared" si="5"/>
        <v>6</v>
      </c>
      <c r="AD9" s="52">
        <f ca="1" t="shared" si="5"/>
        <v>15.493996997999</v>
      </c>
      <c r="AE9" s="33">
        <f ca="1" t="shared" si="5"/>
        <v>4</v>
      </c>
    </row>
    <row r="10" spans="1:31" ht="15.75">
      <c r="A10" s="53" t="s">
        <v>1</v>
      </c>
      <c r="B10" s="53" t="s">
        <v>91</v>
      </c>
      <c r="C10" s="77">
        <v>2</v>
      </c>
      <c r="D10" s="33">
        <f t="shared" si="0"/>
        <v>7.5</v>
      </c>
      <c r="E10" s="77">
        <v>1</v>
      </c>
      <c r="F10" s="33">
        <f t="shared" si="6"/>
        <v>8</v>
      </c>
      <c r="G10" s="77">
        <v>0</v>
      </c>
      <c r="H10" s="33">
        <f t="shared" si="7"/>
        <v>12</v>
      </c>
      <c r="I10" s="33">
        <f t="shared" si="8"/>
        <v>2</v>
      </c>
      <c r="J10" s="33">
        <f t="shared" si="9"/>
        <v>1</v>
      </c>
      <c r="K10" s="33">
        <f t="shared" si="10"/>
        <v>0</v>
      </c>
      <c r="L10" s="33">
        <f t="shared" si="11"/>
        <v>3</v>
      </c>
      <c r="M10" s="52">
        <f t="shared" si="12"/>
        <v>27.496997999</v>
      </c>
      <c r="N10" s="33">
        <f t="shared" si="1"/>
        <v>10</v>
      </c>
      <c r="P10" s="48">
        <f t="shared" si="13"/>
        <v>10</v>
      </c>
      <c r="Q10" s="48">
        <f t="shared" si="14"/>
        <v>9</v>
      </c>
      <c r="R10" s="48">
        <f ca="1" t="shared" si="15"/>
        <v>10.009</v>
      </c>
      <c r="S10" s="48">
        <f t="shared" si="16"/>
        <v>10</v>
      </c>
      <c r="T10" s="48">
        <f t="shared" si="17"/>
        <v>6</v>
      </c>
      <c r="U10" s="53" t="str">
        <f ca="1" t="shared" si="2"/>
        <v>PUJOS Denis</v>
      </c>
      <c r="V10" s="55" t="str">
        <f ca="1" t="shared" si="3"/>
        <v>NO KILL 09</v>
      </c>
      <c r="W10" s="77">
        <f ca="1" t="shared" si="4"/>
        <v>3</v>
      </c>
      <c r="X10" s="33">
        <f ca="1" t="shared" si="4"/>
        <v>3.5</v>
      </c>
      <c r="Y10" s="77">
        <f ca="1" t="shared" si="4"/>
        <v>2</v>
      </c>
      <c r="Z10" s="33">
        <f ca="1" t="shared" si="4"/>
        <v>5</v>
      </c>
      <c r="AA10" s="77">
        <f ca="1" t="shared" si="4"/>
        <v>1</v>
      </c>
      <c r="AB10" s="33">
        <f ca="1" t="shared" si="4"/>
        <v>8</v>
      </c>
      <c r="AC10" s="33">
        <f ca="1" t="shared" si="5"/>
        <v>6</v>
      </c>
      <c r="AD10" s="52">
        <f ca="1" t="shared" si="5"/>
        <v>16.493996997999</v>
      </c>
      <c r="AE10" s="33">
        <f ca="1" t="shared" si="5"/>
        <v>5.5</v>
      </c>
    </row>
    <row r="11" spans="1:31" ht="15.75">
      <c r="A11" s="53" t="s">
        <v>119</v>
      </c>
      <c r="B11" s="53" t="s">
        <v>101</v>
      </c>
      <c r="C11" s="77">
        <v>1</v>
      </c>
      <c r="D11" s="33">
        <f t="shared" si="0"/>
        <v>10.5</v>
      </c>
      <c r="E11" s="77">
        <v>0</v>
      </c>
      <c r="F11" s="33">
        <f t="shared" si="6"/>
        <v>12</v>
      </c>
      <c r="G11" s="77">
        <v>0</v>
      </c>
      <c r="H11" s="33">
        <f t="shared" si="7"/>
        <v>12</v>
      </c>
      <c r="I11" s="33">
        <f t="shared" si="8"/>
        <v>1</v>
      </c>
      <c r="J11" s="33">
        <f t="shared" si="9"/>
        <v>0</v>
      </c>
      <c r="K11" s="33">
        <f t="shared" si="10"/>
        <v>0</v>
      </c>
      <c r="L11" s="33">
        <f t="shared" si="11"/>
        <v>1</v>
      </c>
      <c r="M11" s="52">
        <f t="shared" si="12"/>
        <v>34.498999000000005</v>
      </c>
      <c r="N11" s="33">
        <f t="shared" si="1"/>
        <v>13</v>
      </c>
      <c r="P11" s="48">
        <f t="shared" si="13"/>
        <v>11</v>
      </c>
      <c r="Q11" s="48">
        <f t="shared" si="14"/>
        <v>10</v>
      </c>
      <c r="R11" s="48">
        <f ca="1" t="shared" si="15"/>
        <v>13.01</v>
      </c>
      <c r="S11" s="48">
        <f t="shared" si="16"/>
        <v>13</v>
      </c>
      <c r="T11" s="48">
        <f t="shared" si="17"/>
        <v>7</v>
      </c>
      <c r="U11" s="54" t="str">
        <f ca="1" t="shared" si="2"/>
        <v>GOMES Dominique</v>
      </c>
      <c r="V11" s="55" t="str">
        <f ca="1" t="shared" si="3"/>
        <v>TRUITE TOC</v>
      </c>
      <c r="W11" s="77">
        <f ca="1" t="shared" si="4"/>
        <v>2</v>
      </c>
      <c r="X11" s="33">
        <f ca="1" t="shared" si="4"/>
        <v>7.5</v>
      </c>
      <c r="Y11" s="77">
        <f ca="1" t="shared" si="4"/>
        <v>1</v>
      </c>
      <c r="Z11" s="33">
        <f ca="1" t="shared" si="4"/>
        <v>8</v>
      </c>
      <c r="AA11" s="77">
        <f ca="1" t="shared" si="4"/>
        <v>3</v>
      </c>
      <c r="AB11" s="33">
        <f ca="1" t="shared" si="4"/>
        <v>1</v>
      </c>
      <c r="AC11" s="33">
        <f ca="1" t="shared" si="5"/>
        <v>6</v>
      </c>
      <c r="AD11" s="52">
        <f ca="1" t="shared" si="5"/>
        <v>16.493996997999</v>
      </c>
      <c r="AE11" s="33">
        <f ca="1" t="shared" si="5"/>
        <v>5.5</v>
      </c>
    </row>
    <row r="12" spans="1:31" ht="15.75">
      <c r="A12" s="53" t="s">
        <v>46</v>
      </c>
      <c r="B12" s="53" t="s">
        <v>100</v>
      </c>
      <c r="C12" s="77">
        <v>2</v>
      </c>
      <c r="D12" s="33">
        <f t="shared" si="0"/>
        <v>7.5</v>
      </c>
      <c r="E12" s="77">
        <v>4</v>
      </c>
      <c r="F12" s="33">
        <f t="shared" si="6"/>
        <v>2</v>
      </c>
      <c r="G12" s="77">
        <v>0</v>
      </c>
      <c r="H12" s="33">
        <f t="shared" si="7"/>
        <v>12</v>
      </c>
      <c r="I12" s="33">
        <f t="shared" si="8"/>
        <v>2</v>
      </c>
      <c r="J12" s="33">
        <f t="shared" si="9"/>
        <v>4</v>
      </c>
      <c r="K12" s="33">
        <f t="shared" si="10"/>
        <v>0</v>
      </c>
      <c r="L12" s="33">
        <f t="shared" si="11"/>
        <v>6</v>
      </c>
      <c r="M12" s="52">
        <f t="shared" si="12"/>
        <v>21.493995998</v>
      </c>
      <c r="N12" s="33">
        <f t="shared" si="1"/>
        <v>7</v>
      </c>
      <c r="P12" s="48">
        <f t="shared" si="13"/>
        <v>12</v>
      </c>
      <c r="Q12" s="48">
        <f t="shared" si="14"/>
        <v>11</v>
      </c>
      <c r="R12" s="48">
        <f ca="1" t="shared" si="15"/>
        <v>7.011</v>
      </c>
      <c r="S12" s="48">
        <f t="shared" si="16"/>
        <v>7</v>
      </c>
      <c r="T12" s="48">
        <f t="shared" si="17"/>
        <v>11</v>
      </c>
      <c r="U12" s="53" t="str">
        <f ca="1" t="shared" si="2"/>
        <v>CATALOGNE Lucas</v>
      </c>
      <c r="V12" s="55" t="str">
        <f ca="1" t="shared" si="3"/>
        <v>NO KILL 33</v>
      </c>
      <c r="W12" s="77">
        <f ca="1" t="shared" si="4"/>
        <v>2</v>
      </c>
      <c r="X12" s="33">
        <f ca="1" t="shared" si="4"/>
        <v>7.5</v>
      </c>
      <c r="Y12" s="77">
        <f ca="1" t="shared" si="4"/>
        <v>4</v>
      </c>
      <c r="Z12" s="33">
        <f ca="1" t="shared" si="4"/>
        <v>2</v>
      </c>
      <c r="AA12" s="77">
        <f ca="1" t="shared" si="4"/>
        <v>0</v>
      </c>
      <c r="AB12" s="33">
        <f ca="1" t="shared" si="4"/>
        <v>12</v>
      </c>
      <c r="AC12" s="33">
        <f ca="1" t="shared" si="5"/>
        <v>6</v>
      </c>
      <c r="AD12" s="52">
        <f ca="1" t="shared" si="5"/>
        <v>21.493995998</v>
      </c>
      <c r="AE12" s="33">
        <f ca="1" t="shared" si="5"/>
        <v>7</v>
      </c>
    </row>
    <row r="13" spans="1:31" ht="15.75">
      <c r="A13" s="53" t="s">
        <v>8</v>
      </c>
      <c r="B13" s="53" t="s">
        <v>47</v>
      </c>
      <c r="C13" s="77">
        <v>4</v>
      </c>
      <c r="D13" s="33">
        <f t="shared" si="0"/>
        <v>1</v>
      </c>
      <c r="E13" s="77">
        <v>4</v>
      </c>
      <c r="F13" s="33">
        <f t="shared" si="6"/>
        <v>2</v>
      </c>
      <c r="G13" s="77">
        <v>0</v>
      </c>
      <c r="H13" s="33">
        <f t="shared" si="7"/>
        <v>12</v>
      </c>
      <c r="I13" s="33">
        <f t="shared" si="8"/>
        <v>4</v>
      </c>
      <c r="J13" s="33">
        <f t="shared" si="9"/>
        <v>4</v>
      </c>
      <c r="K13" s="33">
        <f t="shared" si="10"/>
        <v>0</v>
      </c>
      <c r="L13" s="33">
        <f t="shared" si="11"/>
        <v>8</v>
      </c>
      <c r="M13" s="52">
        <f t="shared" si="12"/>
        <v>14.991995996</v>
      </c>
      <c r="N13" s="33">
        <f t="shared" si="1"/>
        <v>3</v>
      </c>
      <c r="P13" s="48">
        <f t="shared" si="13"/>
        <v>13</v>
      </c>
      <c r="Q13" s="48">
        <f t="shared" si="14"/>
        <v>12</v>
      </c>
      <c r="R13" s="48">
        <f ca="1" t="shared" si="15"/>
        <v>3.012</v>
      </c>
      <c r="S13" s="48">
        <f t="shared" si="16"/>
        <v>3</v>
      </c>
      <c r="T13" s="48">
        <f t="shared" si="17"/>
        <v>19</v>
      </c>
      <c r="U13" s="53" t="str">
        <f ca="1" t="shared" si="2"/>
        <v>ALLAMARGOT Eric</v>
      </c>
      <c r="V13" s="55" t="str">
        <f ca="1" t="shared" si="3"/>
        <v>NO KILL 09</v>
      </c>
      <c r="W13" s="77">
        <f ca="1" t="shared" si="4"/>
        <v>0</v>
      </c>
      <c r="X13" s="33">
        <f ca="1" t="shared" si="4"/>
        <v>13</v>
      </c>
      <c r="Y13" s="77">
        <f ca="1" t="shared" si="4"/>
        <v>2</v>
      </c>
      <c r="Z13" s="33">
        <f ca="1" t="shared" si="4"/>
        <v>5</v>
      </c>
      <c r="AA13" s="77">
        <f ca="1" t="shared" si="4"/>
        <v>2</v>
      </c>
      <c r="AB13" s="33">
        <f ca="1" t="shared" si="4"/>
        <v>4</v>
      </c>
      <c r="AC13" s="33">
        <f ca="1" t="shared" si="5"/>
        <v>4</v>
      </c>
      <c r="AD13" s="52">
        <f ca="1" t="shared" si="5"/>
        <v>21.995997998</v>
      </c>
      <c r="AE13" s="33">
        <f ca="1" t="shared" si="5"/>
        <v>8</v>
      </c>
    </row>
    <row r="14" spans="1:31" ht="15.75">
      <c r="A14" s="47" t="s">
        <v>98</v>
      </c>
      <c r="B14" s="53" t="s">
        <v>96</v>
      </c>
      <c r="C14" s="77">
        <v>3</v>
      </c>
      <c r="D14" s="33">
        <f t="shared" si="0"/>
        <v>3.5</v>
      </c>
      <c r="E14" s="77">
        <v>2</v>
      </c>
      <c r="F14" s="33">
        <f t="shared" si="6"/>
        <v>5</v>
      </c>
      <c r="G14" s="77">
        <v>2</v>
      </c>
      <c r="H14" s="33">
        <f t="shared" si="7"/>
        <v>4</v>
      </c>
      <c r="I14" s="33">
        <f t="shared" si="8"/>
        <v>3</v>
      </c>
      <c r="J14" s="33">
        <f t="shared" si="9"/>
        <v>2</v>
      </c>
      <c r="K14" s="33">
        <f t="shared" si="10"/>
        <v>2</v>
      </c>
      <c r="L14" s="33">
        <f t="shared" si="11"/>
        <v>7</v>
      </c>
      <c r="M14" s="52">
        <f t="shared" si="12"/>
        <v>12.492996997998</v>
      </c>
      <c r="N14" s="33">
        <f t="shared" si="1"/>
        <v>2</v>
      </c>
      <c r="P14" s="48">
        <f t="shared" si="13"/>
        <v>14</v>
      </c>
      <c r="Q14" s="48">
        <f t="shared" si="14"/>
        <v>13</v>
      </c>
      <c r="R14" s="48">
        <f ca="1" t="shared" si="15"/>
        <v>2.013</v>
      </c>
      <c r="S14" s="48">
        <f t="shared" si="16"/>
        <v>2</v>
      </c>
      <c r="T14" s="48">
        <f t="shared" si="17"/>
        <v>14</v>
      </c>
      <c r="U14" s="54" t="str">
        <f ca="1" t="shared" si="2"/>
        <v>BUSSY Yves</v>
      </c>
      <c r="V14" s="55" t="str">
        <f ca="1" t="shared" si="3"/>
        <v>APG38</v>
      </c>
      <c r="W14" s="77">
        <f ca="1" t="shared" si="4"/>
        <v>2</v>
      </c>
      <c r="X14" s="33">
        <f ca="1" t="shared" si="4"/>
        <v>7.5</v>
      </c>
      <c r="Y14" s="77">
        <f ca="1" t="shared" si="4"/>
        <v>0</v>
      </c>
      <c r="Z14" s="33">
        <f ca="1" t="shared" si="4"/>
        <v>12</v>
      </c>
      <c r="AA14" s="77">
        <f ca="1" t="shared" si="4"/>
        <v>2</v>
      </c>
      <c r="AB14" s="33">
        <f ca="1" t="shared" si="4"/>
        <v>4</v>
      </c>
      <c r="AC14" s="33">
        <f ca="1" t="shared" si="5"/>
        <v>4</v>
      </c>
      <c r="AD14" s="52">
        <f ca="1" t="shared" si="5"/>
        <v>23.495997998</v>
      </c>
      <c r="AE14" s="33">
        <f ca="1" t="shared" si="5"/>
        <v>9</v>
      </c>
    </row>
    <row r="15" spans="1:31" ht="15.75">
      <c r="A15" s="54" t="s">
        <v>112</v>
      </c>
      <c r="B15" s="53" t="s">
        <v>47</v>
      </c>
      <c r="C15" s="77">
        <v>2</v>
      </c>
      <c r="D15" s="33">
        <f t="shared" si="0"/>
        <v>7.5</v>
      </c>
      <c r="E15" s="77">
        <v>0</v>
      </c>
      <c r="F15" s="33">
        <f t="shared" si="6"/>
        <v>12</v>
      </c>
      <c r="G15" s="77">
        <v>2</v>
      </c>
      <c r="H15" s="33">
        <f t="shared" si="7"/>
        <v>4</v>
      </c>
      <c r="I15" s="33">
        <f t="shared" si="8"/>
        <v>2</v>
      </c>
      <c r="J15" s="33">
        <f t="shared" si="9"/>
        <v>0</v>
      </c>
      <c r="K15" s="33">
        <f t="shared" si="10"/>
        <v>2</v>
      </c>
      <c r="L15" s="33">
        <f t="shared" si="11"/>
        <v>4</v>
      </c>
      <c r="M15" s="52">
        <f t="shared" si="12"/>
        <v>23.495997998</v>
      </c>
      <c r="N15" s="33">
        <f t="shared" si="1"/>
        <v>9</v>
      </c>
      <c r="P15" s="48">
        <f t="shared" si="13"/>
        <v>15</v>
      </c>
      <c r="Q15" s="48">
        <f t="shared" si="14"/>
        <v>14</v>
      </c>
      <c r="R15" s="48">
        <f ca="1" t="shared" si="15"/>
        <v>9.014</v>
      </c>
      <c r="S15" s="48">
        <f t="shared" si="16"/>
        <v>9</v>
      </c>
      <c r="T15" s="48">
        <f t="shared" si="17"/>
        <v>9</v>
      </c>
      <c r="U15" s="53" t="str">
        <f ca="1" t="shared" si="2"/>
        <v>SIMONETTI Patrick</v>
      </c>
      <c r="V15" s="55" t="str">
        <f ca="1" t="shared" si="3"/>
        <v>SALMO TOC</v>
      </c>
      <c r="W15" s="77">
        <f ca="1" t="shared" si="4"/>
        <v>2</v>
      </c>
      <c r="X15" s="33">
        <f ca="1" t="shared" si="4"/>
        <v>7.5</v>
      </c>
      <c r="Y15" s="77">
        <f ca="1" t="shared" si="4"/>
        <v>1</v>
      </c>
      <c r="Z15" s="33">
        <f ca="1" t="shared" si="4"/>
        <v>8</v>
      </c>
      <c r="AA15" s="77">
        <f ca="1" t="shared" si="4"/>
        <v>0</v>
      </c>
      <c r="AB15" s="33">
        <f ca="1" t="shared" si="4"/>
        <v>12</v>
      </c>
      <c r="AC15" s="33">
        <f ca="1" t="shared" si="5"/>
        <v>3</v>
      </c>
      <c r="AD15" s="52">
        <f ca="1" t="shared" si="5"/>
        <v>27.496997999</v>
      </c>
      <c r="AE15" s="33">
        <f ca="1" t="shared" si="5"/>
        <v>10</v>
      </c>
    </row>
    <row r="16" spans="1:31" ht="15.75">
      <c r="A16" s="53" t="s">
        <v>12</v>
      </c>
      <c r="B16" s="53" t="s">
        <v>94</v>
      </c>
      <c r="C16" s="77">
        <v>0</v>
      </c>
      <c r="D16" s="33">
        <f t="shared" si="0"/>
        <v>13</v>
      </c>
      <c r="E16" s="77">
        <v>0</v>
      </c>
      <c r="F16" s="33">
        <f t="shared" si="6"/>
        <v>12</v>
      </c>
      <c r="G16" s="77">
        <v>1</v>
      </c>
      <c r="H16" s="33">
        <f t="shared" si="7"/>
        <v>8</v>
      </c>
      <c r="I16" s="33">
        <f t="shared" si="8"/>
        <v>0</v>
      </c>
      <c r="J16" s="33">
        <f t="shared" si="9"/>
        <v>0</v>
      </c>
      <c r="K16" s="33">
        <f t="shared" si="10"/>
        <v>1</v>
      </c>
      <c r="L16" s="33">
        <f t="shared" si="11"/>
        <v>1</v>
      </c>
      <c r="M16" s="52">
        <f t="shared" si="12"/>
        <v>32.998999000000005</v>
      </c>
      <c r="N16" s="33">
        <f t="shared" si="1"/>
        <v>12</v>
      </c>
      <c r="P16" s="48">
        <f t="shared" si="13"/>
        <v>16</v>
      </c>
      <c r="Q16" s="48">
        <f t="shared" si="14"/>
        <v>15</v>
      </c>
      <c r="R16" s="48">
        <f ca="1" t="shared" si="15"/>
        <v>12.015</v>
      </c>
      <c r="S16" s="48">
        <f t="shared" si="16"/>
        <v>12</v>
      </c>
      <c r="T16" s="48">
        <f t="shared" si="17"/>
        <v>16</v>
      </c>
      <c r="U16" s="54" t="str">
        <f ca="1" t="shared" si="2"/>
        <v>GUNTHER Patrice</v>
      </c>
      <c r="V16" s="55" t="str">
        <f ca="1" t="shared" si="3"/>
        <v>TRUITE PASSION</v>
      </c>
      <c r="W16" s="77">
        <f ca="1" t="shared" si="4"/>
        <v>1</v>
      </c>
      <c r="X16" s="33">
        <f ca="1" t="shared" si="4"/>
        <v>10.5</v>
      </c>
      <c r="Y16" s="77">
        <f ca="1" t="shared" si="4"/>
        <v>0</v>
      </c>
      <c r="Z16" s="33">
        <f ca="1" t="shared" si="4"/>
        <v>12</v>
      </c>
      <c r="AA16" s="77">
        <f ca="1" t="shared" si="4"/>
        <v>1</v>
      </c>
      <c r="AB16" s="33">
        <f ca="1" t="shared" si="4"/>
        <v>8</v>
      </c>
      <c r="AC16" s="33">
        <f ca="1" t="shared" si="5"/>
        <v>2</v>
      </c>
      <c r="AD16" s="52">
        <f ca="1" t="shared" si="5"/>
        <v>30.497998999</v>
      </c>
      <c r="AE16" s="33">
        <f ca="1" t="shared" si="5"/>
        <v>11</v>
      </c>
    </row>
    <row r="17" spans="1:31" ht="15.75">
      <c r="A17" s="54" t="s">
        <v>116</v>
      </c>
      <c r="B17" s="53" t="s">
        <v>96</v>
      </c>
      <c r="C17" s="77">
        <v>1</v>
      </c>
      <c r="D17" s="33">
        <f t="shared" si="0"/>
        <v>10.5</v>
      </c>
      <c r="E17" s="77">
        <v>0</v>
      </c>
      <c r="F17" s="33">
        <f t="shared" si="6"/>
        <v>12</v>
      </c>
      <c r="G17" s="77">
        <v>1</v>
      </c>
      <c r="H17" s="33">
        <f t="shared" si="7"/>
        <v>8</v>
      </c>
      <c r="I17" s="33">
        <f t="shared" si="8"/>
        <v>1</v>
      </c>
      <c r="J17" s="33">
        <f t="shared" si="9"/>
        <v>0</v>
      </c>
      <c r="K17" s="33">
        <f t="shared" si="10"/>
        <v>1</v>
      </c>
      <c r="L17" s="33">
        <f t="shared" si="11"/>
        <v>2</v>
      </c>
      <c r="M17" s="52">
        <f t="shared" si="12"/>
        <v>30.497998999</v>
      </c>
      <c r="N17" s="33">
        <f t="shared" si="1"/>
        <v>11</v>
      </c>
      <c r="P17" s="48">
        <f t="shared" si="13"/>
        <v>17</v>
      </c>
      <c r="Q17" s="48">
        <f t="shared" si="14"/>
        <v>16</v>
      </c>
      <c r="R17" s="48">
        <f ca="1" t="shared" si="15"/>
        <v>11.016</v>
      </c>
      <c r="S17" s="48">
        <f t="shared" si="16"/>
        <v>11</v>
      </c>
      <c r="T17" s="48">
        <f t="shared" si="17"/>
        <v>15</v>
      </c>
      <c r="U17" s="45" t="str">
        <f ca="1" t="shared" si="2"/>
        <v>REBONATO Gérard</v>
      </c>
      <c r="V17" s="55" t="str">
        <f ca="1" t="shared" si="3"/>
        <v>SALMO GARONNE</v>
      </c>
      <c r="W17" s="77">
        <f ca="1" t="shared" si="4"/>
        <v>0</v>
      </c>
      <c r="X17" s="33">
        <f ca="1" t="shared" si="4"/>
        <v>13</v>
      </c>
      <c r="Y17" s="77">
        <f ca="1" t="shared" si="4"/>
        <v>0</v>
      </c>
      <c r="Z17" s="33">
        <f ca="1" t="shared" si="4"/>
        <v>12</v>
      </c>
      <c r="AA17" s="77">
        <f ca="1" t="shared" si="4"/>
        <v>1</v>
      </c>
      <c r="AB17" s="33">
        <f ca="1" t="shared" si="4"/>
        <v>8</v>
      </c>
      <c r="AC17" s="33">
        <f ca="1" t="shared" si="5"/>
        <v>1</v>
      </c>
      <c r="AD17" s="52">
        <f ca="1" t="shared" si="5"/>
        <v>32.998999000000005</v>
      </c>
      <c r="AE17" s="33">
        <f ca="1" t="shared" si="5"/>
        <v>12</v>
      </c>
    </row>
    <row r="18" spans="1:31" ht="15.75">
      <c r="A18" s="46"/>
      <c r="B18" s="46"/>
      <c r="C18" s="77"/>
      <c r="D18" s="33">
        <f t="shared" si="0"/>
      </c>
      <c r="E18" s="77"/>
      <c r="F18" s="33">
        <f t="shared" si="6"/>
      </c>
      <c r="G18" s="77"/>
      <c r="H18" s="33">
        <f t="shared" si="7"/>
      </c>
      <c r="I18" s="33">
        <f t="shared" si="8"/>
        <v>0</v>
      </c>
      <c r="J18" s="33">
        <f t="shared" si="9"/>
        <v>0</v>
      </c>
      <c r="K18" s="33">
        <f t="shared" si="10"/>
        <v>0</v>
      </c>
      <c r="L18" s="33">
        <f t="shared" si="11"/>
      </c>
      <c r="M18" s="52">
        <f t="shared" si="12"/>
        <v>200</v>
      </c>
      <c r="N18" s="33">
        <f t="shared" si="1"/>
      </c>
      <c r="P18" s="48" t="b">
        <f t="shared" si="13"/>
        <v>0</v>
      </c>
      <c r="Q18" s="48">
        <f t="shared" si="14"/>
        <v>18</v>
      </c>
      <c r="R18" s="48">
        <f ca="1" t="shared" si="15"/>
        <v>14.018</v>
      </c>
      <c r="S18" s="48">
        <f t="shared" si="16"/>
        <v>14</v>
      </c>
      <c r="T18" s="48">
        <f t="shared" si="17"/>
        <v>10</v>
      </c>
      <c r="U18" s="53" t="str">
        <f ca="1" t="shared" si="2"/>
        <v>ROCHES Cédric</v>
      </c>
      <c r="V18" s="55" t="str">
        <f ca="1" t="shared" si="3"/>
        <v>PSM ARTICO</v>
      </c>
      <c r="W18" s="77">
        <f ca="1" t="shared" si="4"/>
        <v>1</v>
      </c>
      <c r="X18" s="33">
        <f ca="1" t="shared" si="4"/>
        <v>10.5</v>
      </c>
      <c r="Y18" s="77">
        <f ca="1" t="shared" si="4"/>
        <v>0</v>
      </c>
      <c r="Z18" s="33">
        <f ca="1" t="shared" si="4"/>
        <v>12</v>
      </c>
      <c r="AA18" s="77">
        <f ca="1" t="shared" si="4"/>
        <v>0</v>
      </c>
      <c r="AB18" s="33">
        <f ca="1" t="shared" si="4"/>
        <v>12</v>
      </c>
      <c r="AC18" s="33">
        <f ca="1" t="shared" si="5"/>
        <v>1</v>
      </c>
      <c r="AD18" s="52">
        <f ca="1" t="shared" si="5"/>
        <v>34.498999000000005</v>
      </c>
      <c r="AE18" s="33">
        <f ca="1" t="shared" si="5"/>
        <v>13</v>
      </c>
    </row>
    <row r="19" spans="1:31" ht="15.75">
      <c r="A19" s="53" t="s">
        <v>105</v>
      </c>
      <c r="B19" s="53" t="s">
        <v>102</v>
      </c>
      <c r="C19" s="77">
        <v>0</v>
      </c>
      <c r="D19" s="33">
        <f t="shared" si="0"/>
        <v>13</v>
      </c>
      <c r="E19" s="77">
        <v>0</v>
      </c>
      <c r="F19" s="33">
        <f t="shared" si="6"/>
        <v>12</v>
      </c>
      <c r="G19" s="77">
        <v>0</v>
      </c>
      <c r="H19" s="33">
        <f t="shared" si="7"/>
        <v>12</v>
      </c>
      <c r="I19" s="33">
        <f t="shared" si="8"/>
        <v>0</v>
      </c>
      <c r="J19" s="33">
        <f t="shared" si="9"/>
        <v>0</v>
      </c>
      <c r="K19" s="33">
        <f t="shared" si="10"/>
        <v>0</v>
      </c>
      <c r="L19" s="33">
        <f t="shared" si="11"/>
        <v>0</v>
      </c>
      <c r="M19" s="52">
        <f t="shared" si="12"/>
        <v>37</v>
      </c>
      <c r="N19" s="33">
        <f t="shared" si="1"/>
        <v>14</v>
      </c>
      <c r="P19" s="48">
        <f t="shared" si="13"/>
        <v>19</v>
      </c>
      <c r="Q19" s="48">
        <f t="shared" si="14"/>
        <v>19</v>
      </c>
      <c r="R19" s="48">
        <f ca="1" t="shared" si="15"/>
        <v>8.019</v>
      </c>
      <c r="S19" s="48">
        <f t="shared" si="16"/>
        <v>8</v>
      </c>
      <c r="T19" s="48">
        <f t="shared" si="17"/>
        <v>18</v>
      </c>
      <c r="U19" s="53" t="str">
        <f ca="1" t="shared" si="2"/>
        <v>AISSAOUI Farid</v>
      </c>
      <c r="V19" s="55" t="str">
        <f ca="1" t="shared" si="3"/>
        <v>TRUITE TOC</v>
      </c>
      <c r="W19" s="77">
        <f ca="1" t="shared" si="4"/>
        <v>0</v>
      </c>
      <c r="X19" s="33">
        <f ca="1" t="shared" si="4"/>
        <v>13</v>
      </c>
      <c r="Y19" s="77">
        <f ca="1" t="shared" si="4"/>
        <v>0</v>
      </c>
      <c r="Z19" s="33">
        <f ca="1" t="shared" si="4"/>
        <v>12</v>
      </c>
      <c r="AA19" s="77">
        <f ca="1" t="shared" si="4"/>
        <v>0</v>
      </c>
      <c r="AB19" s="33">
        <f ca="1" t="shared" si="4"/>
        <v>12</v>
      </c>
      <c r="AC19" s="33">
        <f ca="1" t="shared" si="5"/>
        <v>0</v>
      </c>
      <c r="AD19" s="52">
        <f ca="1" t="shared" si="5"/>
        <v>37</v>
      </c>
      <c r="AE19" s="33">
        <f ca="1" t="shared" si="5"/>
        <v>14</v>
      </c>
    </row>
    <row r="20" spans="1:31" ht="15.75">
      <c r="A20" s="53" t="s">
        <v>88</v>
      </c>
      <c r="B20" s="53" t="s">
        <v>89</v>
      </c>
      <c r="C20" s="77">
        <v>0</v>
      </c>
      <c r="D20" s="33">
        <f t="shared" si="0"/>
        <v>13</v>
      </c>
      <c r="E20" s="77">
        <v>2</v>
      </c>
      <c r="F20" s="33">
        <f t="shared" si="6"/>
        <v>5</v>
      </c>
      <c r="G20" s="77">
        <v>2</v>
      </c>
      <c r="H20" s="33">
        <f t="shared" si="7"/>
        <v>4</v>
      </c>
      <c r="I20" s="33">
        <f t="shared" si="8"/>
        <v>0</v>
      </c>
      <c r="J20" s="33">
        <f t="shared" si="9"/>
        <v>2</v>
      </c>
      <c r="K20" s="33">
        <f t="shared" si="10"/>
        <v>2</v>
      </c>
      <c r="L20" s="33">
        <f t="shared" si="11"/>
        <v>4</v>
      </c>
      <c r="M20" s="52">
        <f t="shared" si="12"/>
        <v>21.995997998</v>
      </c>
      <c r="N20" s="33">
        <f t="shared" si="1"/>
        <v>8</v>
      </c>
      <c r="P20" s="48">
        <f t="shared" si="13"/>
        <v>20</v>
      </c>
      <c r="Q20" s="48">
        <f t="shared" si="14"/>
      </c>
      <c r="R20" s="48">
        <f ca="1" t="shared" si="15"/>
      </c>
      <c r="S20" s="48">
        <f t="shared" si="16"/>
      </c>
      <c r="T20" s="48">
        <f t="shared" si="17"/>
      </c>
      <c r="U20" s="53">
        <f ca="1" t="shared" si="2"/>
      </c>
      <c r="V20" s="55">
        <f ca="1" t="shared" si="3"/>
      </c>
      <c r="W20" s="33">
        <f ca="1" t="shared" si="4"/>
      </c>
      <c r="X20" s="33">
        <f ca="1" t="shared" si="4"/>
      </c>
      <c r="Y20" s="33">
        <f ca="1" t="shared" si="4"/>
      </c>
      <c r="Z20" s="33">
        <f ca="1" t="shared" si="4"/>
      </c>
      <c r="AA20" s="33">
        <f ca="1" t="shared" si="4"/>
      </c>
      <c r="AB20" s="33">
        <f ca="1" t="shared" si="4"/>
      </c>
      <c r="AC20" s="33">
        <f ca="1" t="shared" si="5"/>
      </c>
      <c r="AD20" s="52">
        <f ca="1" t="shared" si="5"/>
      </c>
      <c r="AE20" s="33">
        <f ca="1" t="shared" si="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5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 t="shared" si="4"/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5">
        <f ca="1" t="shared" si="3"/>
      </c>
      <c r="W22" s="33">
        <f aca="true" ca="1" t="shared" si="18" ref="W22:AB24">IF($T22="","",OFFSET(C$1,$T22,))</f>
      </c>
      <c r="X22" s="33">
        <f ca="1" t="shared" si="18"/>
      </c>
      <c r="Y22" s="33">
        <f ca="1" t="shared" si="18"/>
      </c>
      <c r="Z22" s="33">
        <f ca="1" t="shared" si="18"/>
      </c>
      <c r="AA22" s="33">
        <f ca="1" t="shared" si="18"/>
      </c>
      <c r="AB22" s="33">
        <f ca="1" t="shared" si="18"/>
      </c>
      <c r="AC22" s="33">
        <f aca="true" ca="1" t="shared" si="19" ref="AC22:AE24">IF($T22="","",OFFSET(L$1,$T22,))</f>
      </c>
      <c r="AD22" s="52">
        <f ca="1" t="shared" si="19"/>
      </c>
      <c r="AE22" s="33">
        <f ca="1" t="shared" si="19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5">
        <f ca="1" t="shared" si="3"/>
      </c>
      <c r="W23" s="33">
        <f ca="1" t="shared" si="18"/>
      </c>
      <c r="X23" s="33">
        <f ca="1" t="shared" si="18"/>
      </c>
      <c r="Y23" s="33">
        <f ca="1" t="shared" si="18"/>
      </c>
      <c r="Z23" s="33">
        <f ca="1" t="shared" si="18"/>
      </c>
      <c r="AA23" s="33">
        <f ca="1" t="shared" si="18"/>
      </c>
      <c r="AB23" s="33">
        <f ca="1" t="shared" si="18"/>
      </c>
      <c r="AC23" s="33">
        <f ca="1" t="shared" si="19"/>
      </c>
      <c r="AD23" s="52">
        <f ca="1" t="shared" si="19"/>
      </c>
      <c r="AE23" s="33">
        <f ca="1" t="shared" si="19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5">
        <f ca="1" t="shared" si="3"/>
      </c>
      <c r="W24" s="33">
        <f ca="1" t="shared" si="18"/>
      </c>
      <c r="X24" s="33">
        <f ca="1" t="shared" si="18"/>
      </c>
      <c r="Y24" s="33">
        <f ca="1" t="shared" si="18"/>
      </c>
      <c r="Z24" s="33">
        <f ca="1" t="shared" si="18"/>
      </c>
      <c r="AA24" s="33">
        <f ca="1" t="shared" si="18"/>
      </c>
      <c r="AB24" s="33">
        <f ca="1" t="shared" si="18"/>
      </c>
      <c r="AC24" s="33">
        <f ca="1" t="shared" si="19"/>
      </c>
      <c r="AD24" s="52">
        <f ca="1" t="shared" si="19"/>
      </c>
      <c r="AE24" s="33">
        <f ca="1" t="shared" si="19"/>
      </c>
    </row>
    <row r="27" spans="1:26" ht="23.25">
      <c r="A27" s="1" t="s">
        <v>129</v>
      </c>
      <c r="B27" s="2" t="s">
        <v>22</v>
      </c>
      <c r="C27" s="2" t="s">
        <v>16</v>
      </c>
      <c r="D27" s="2"/>
      <c r="E27" s="2"/>
      <c r="F27" s="2" t="s">
        <v>58</v>
      </c>
      <c r="I27" s="2"/>
      <c r="J27" s="2"/>
      <c r="U27" s="1" t="s">
        <v>129</v>
      </c>
      <c r="V27" s="2" t="s">
        <v>22</v>
      </c>
      <c r="W27" s="2" t="s">
        <v>16</v>
      </c>
      <c r="X27" s="2"/>
      <c r="Y27" s="2"/>
      <c r="Z27" s="2" t="str">
        <f>F27</f>
        <v>A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15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100"/>
    </row>
    <row r="31" spans="1:31" ht="15.75">
      <c r="A31" s="47" t="s">
        <v>9</v>
      </c>
      <c r="B31" s="53" t="s">
        <v>47</v>
      </c>
      <c r="C31" s="77">
        <v>7</v>
      </c>
      <c r="D31" s="33">
        <f>IF(OR(A31="",C31=""),"",RANK(C31,$C$31:$C$49,0)+(COUNT($C$31:$C$49)+1-RANK(C31,$C$31:$C$49,0)-RANK(C31,$C$31:$C$49,1))/2)</f>
        <v>1</v>
      </c>
      <c r="E31" s="77">
        <v>0</v>
      </c>
      <c r="F31" s="33">
        <f>IF(OR(A31="",E31=""),"",RANK(E31,$E$31:$E$49,0)+(COUNT($E$31:$E$49)+1-RANK(E31,$E$31:$E$49,0)-RANK(E31,$E$31:$E$49,1))/2)</f>
        <v>13.5</v>
      </c>
      <c r="G31" s="77">
        <v>0</v>
      </c>
      <c r="H31" s="33">
        <f>IF(OR(A31="",G31=""),"",RANK(G31,$G$31:$G$49,0)+(COUNT($G$31:$G$49)+1-RANK(G31,$G$31:$G$49,0)-RANK(G31,$G$31:$G$49,1))/2)</f>
        <v>13.5</v>
      </c>
      <c r="I31" s="33">
        <f>C31</f>
        <v>7</v>
      </c>
      <c r="J31" s="33">
        <f>E31</f>
        <v>0</v>
      </c>
      <c r="K31" s="33">
        <f>G31</f>
        <v>0</v>
      </c>
      <c r="L31" s="33">
        <f>IF(A31=0,"",SUM(C31,E31,G31))</f>
        <v>7</v>
      </c>
      <c r="M31" s="52">
        <f>SUM(D31,F31,H31,IF(L31="",200,-L31/10^3),-LARGE(I31:K31,1)/10^6,-LARGE(I31:K31,2)/10^9,-LARGE(I31:K31,3)/10^12)</f>
        <v>27.992993</v>
      </c>
      <c r="N31" s="33">
        <f>IF(L31="","",RANK(M31,$M$31:$M$49,1)+(COUNT($M$31:$M$49)+1-RANK(M31,$M$31:$M$49,0)-RANK(M31,$M$31:$M$49,1))/2)</f>
        <v>12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12.03</v>
      </c>
      <c r="S31" s="48">
        <f>IF(R31="","",RANK(R31,R$31:R$49,1))</f>
        <v>12</v>
      </c>
      <c r="T31" s="48">
        <f>IF(S31="","",INDEX(Q$31:Q$49,MATCH(ROW(P1),S$31:S$49,0)))</f>
        <v>31</v>
      </c>
      <c r="U31" s="53" t="str">
        <f ca="1">IF($T31="","",OFFSET(A$1,$T31,))</f>
        <v>ROJO DIAZ Patrick</v>
      </c>
      <c r="V31" s="55" t="str">
        <f ca="1">IF($T31="","",OFFSET(B$1,$T31,))</f>
        <v>NO KILL 33</v>
      </c>
      <c r="W31" s="77">
        <f aca="true" ca="1" t="shared" si="20" ref="W31:AB49">IF($T31="","",OFFSET(C$1,$T31,))</f>
        <v>5</v>
      </c>
      <c r="X31" s="33">
        <f ca="1" t="shared" si="20"/>
        <v>4</v>
      </c>
      <c r="Y31" s="77">
        <f ca="1" t="shared" si="20"/>
        <v>5</v>
      </c>
      <c r="Z31" s="33">
        <f ca="1" t="shared" si="20"/>
        <v>3.5</v>
      </c>
      <c r="AA31" s="77">
        <f ca="1" t="shared" si="20"/>
        <v>4</v>
      </c>
      <c r="AB31" s="33">
        <f ca="1" t="shared" si="20"/>
        <v>2</v>
      </c>
      <c r="AC31" s="33">
        <f aca="true" ca="1" t="shared" si="21" ref="AC31:AE49">IF($T31="","",OFFSET(L$1,$T31,))</f>
        <v>14</v>
      </c>
      <c r="AD31" s="52">
        <f ca="1" t="shared" si="21"/>
        <v>9.485994994996</v>
      </c>
      <c r="AE31" s="33">
        <f ca="1" t="shared" si="21"/>
        <v>1</v>
      </c>
    </row>
    <row r="32" spans="1:31" ht="15.75" customHeight="1">
      <c r="A32" s="53" t="s">
        <v>118</v>
      </c>
      <c r="B32" s="53" t="s">
        <v>100</v>
      </c>
      <c r="C32" s="77">
        <v>5</v>
      </c>
      <c r="D32" s="33">
        <f aca="true" t="shared" si="22" ref="D32:D49">IF(OR(A32="",C32=""),"",RANK(C32,$C$31:$C$49,0)+(COUNT($C$31:$C$49)+1-RANK(C32,$C$31:$C$49,0)-RANK(C32,$C$31:$C$49,1))/2)</f>
        <v>4</v>
      </c>
      <c r="E32" s="77">
        <v>5</v>
      </c>
      <c r="F32" s="33">
        <f aca="true" t="shared" si="23" ref="F32:F49">IF(OR(A32="",E32=""),"",RANK(E32,$E$31:$E$49,0)+(COUNT($E$31:$E$49)+1-RANK(E32,$E$31:$E$49,0)-RANK(E32,$E$31:$E$49,1))/2)</f>
        <v>3.5</v>
      </c>
      <c r="G32" s="77">
        <v>4</v>
      </c>
      <c r="H32" s="33">
        <f aca="true" t="shared" si="24" ref="H32:H49">IF(OR(A32="",G32=""),"",RANK(G32,$G$31:$G$49,0)+(COUNT($G$31:$G$49)+1-RANK(G32,$G$31:$G$49,0)-RANK(G32,$G$31:$G$49,1))/2)</f>
        <v>2</v>
      </c>
      <c r="I32" s="33">
        <f aca="true" t="shared" si="25" ref="I32:I49">C32</f>
        <v>5</v>
      </c>
      <c r="J32" s="33">
        <f aca="true" t="shared" si="26" ref="J32:J49">E32</f>
        <v>5</v>
      </c>
      <c r="K32" s="33">
        <f aca="true" t="shared" si="27" ref="K32:K49">G32</f>
        <v>4</v>
      </c>
      <c r="L32" s="33">
        <f aca="true" t="shared" si="28" ref="L32:L49">IF(A32=0,"",SUM(C32,E32,G32))</f>
        <v>14</v>
      </c>
      <c r="M32" s="52">
        <f aca="true" t="shared" si="29" ref="M32:M49">SUM(D32,F32,H32,IF(L32="",200,-L32/10^3),-LARGE(I32:K32,1)/10^6,-LARGE(I32:K32,2)/10^9,-LARGE(I32:K32,3)/10^12)</f>
        <v>9.485994994996</v>
      </c>
      <c r="N32" s="33">
        <f aca="true" t="shared" si="30" ref="N32:N49">IF(L32="","",RANK(M32,$M$31:$M$49,1)+(COUNT($M$31:$M$49)+1-RANK(M32,$M$31:$M$49,0)-RANK(M32,$M$31:$M$49,1))/2)</f>
        <v>1</v>
      </c>
      <c r="P32" s="48">
        <f aca="true" t="shared" si="31" ref="P32:P49">IF((A32&lt;&gt;""),ROW(A32))</f>
        <v>32</v>
      </c>
      <c r="Q32" s="48">
        <f aca="true" t="shared" si="32" ref="Q32:Q49">IF(Q$30&gt;=ROW(P2),SMALL(P$31:P$49,ROW(P2))-1,"")</f>
        <v>31</v>
      </c>
      <c r="R32" s="48">
        <f aca="true" ca="1" t="shared" si="33" ref="R32:R49">IF($Q32="","",OFFSET(N$1,Q32,)+(Q32/1000))</f>
        <v>1.031</v>
      </c>
      <c r="S32" s="48">
        <f aca="true" t="shared" si="34" ref="S32:S49">IF(R32="","",RANK(R32,R$31:R$49,1))</f>
        <v>1</v>
      </c>
      <c r="T32" s="48">
        <f aca="true" t="shared" si="35" ref="T32:T49">IF(S32="","",INDEX(Q$31:Q$49,MATCH(ROW(P2),S$31:S$49,0)))</f>
        <v>36</v>
      </c>
      <c r="U32" s="53" t="str">
        <f aca="true" ca="1" t="shared" si="36" ref="U32:V49">IF($T32="","",OFFSET(A$1,$T32,))</f>
        <v>LUMBRERAS Norbert</v>
      </c>
      <c r="V32" s="55" t="str">
        <f ca="1" t="shared" si="36"/>
        <v>NO KILL 09</v>
      </c>
      <c r="W32" s="77">
        <f ca="1" t="shared" si="20"/>
        <v>3</v>
      </c>
      <c r="X32" s="33">
        <f ca="1" t="shared" si="20"/>
        <v>9</v>
      </c>
      <c r="Y32" s="77">
        <f ca="1" t="shared" si="20"/>
        <v>6</v>
      </c>
      <c r="Z32" s="33">
        <f ca="1" t="shared" si="20"/>
        <v>1</v>
      </c>
      <c r="AA32" s="77">
        <f ca="1" t="shared" si="20"/>
        <v>3</v>
      </c>
      <c r="AB32" s="33">
        <f ca="1" t="shared" si="20"/>
        <v>4</v>
      </c>
      <c r="AC32" s="33">
        <f ca="1" t="shared" si="21"/>
        <v>12</v>
      </c>
      <c r="AD32" s="52">
        <f ca="1" t="shared" si="21"/>
        <v>13.987993996996998</v>
      </c>
      <c r="AE32" s="33">
        <f ca="1" t="shared" si="21"/>
        <v>2</v>
      </c>
    </row>
    <row r="33" spans="1:31" ht="15.75">
      <c r="A33" s="53" t="s">
        <v>127</v>
      </c>
      <c r="B33" s="53" t="s">
        <v>91</v>
      </c>
      <c r="C33" s="77">
        <v>0</v>
      </c>
      <c r="D33" s="33">
        <f t="shared" si="22"/>
        <v>14.5</v>
      </c>
      <c r="E33" s="77">
        <v>0</v>
      </c>
      <c r="F33" s="33">
        <f t="shared" si="23"/>
        <v>13.5</v>
      </c>
      <c r="G33" s="77">
        <v>1</v>
      </c>
      <c r="H33" s="33">
        <f t="shared" si="24"/>
        <v>9</v>
      </c>
      <c r="I33" s="33">
        <f t="shared" si="25"/>
        <v>0</v>
      </c>
      <c r="J33" s="33">
        <f t="shared" si="26"/>
        <v>0</v>
      </c>
      <c r="K33" s="33">
        <f t="shared" si="27"/>
        <v>1</v>
      </c>
      <c r="L33" s="33">
        <f t="shared" si="28"/>
        <v>1</v>
      </c>
      <c r="M33" s="52">
        <f t="shared" si="29"/>
        <v>36.998999000000005</v>
      </c>
      <c r="N33" s="33">
        <f t="shared" si="30"/>
        <v>13</v>
      </c>
      <c r="P33" s="48">
        <f t="shared" si="31"/>
        <v>33</v>
      </c>
      <c r="Q33" s="48">
        <f t="shared" si="32"/>
        <v>32</v>
      </c>
      <c r="R33" s="48">
        <f ca="1" t="shared" si="33"/>
        <v>13.032</v>
      </c>
      <c r="S33" s="48">
        <f t="shared" si="34"/>
        <v>13</v>
      </c>
      <c r="T33" s="48">
        <f t="shared" si="35"/>
        <v>38</v>
      </c>
      <c r="U33" s="53" t="str">
        <f ca="1" t="shared" si="36"/>
        <v>PUJOS BASTIEN</v>
      </c>
      <c r="V33" s="55" t="str">
        <f ca="1" t="shared" si="36"/>
        <v>NO KILL 09</v>
      </c>
      <c r="W33" s="77">
        <f ca="1" t="shared" si="20"/>
        <v>6</v>
      </c>
      <c r="X33" s="33">
        <f ca="1" t="shared" si="20"/>
        <v>2</v>
      </c>
      <c r="Y33" s="77">
        <f ca="1" t="shared" si="20"/>
        <v>5</v>
      </c>
      <c r="Z33" s="33">
        <f ca="1" t="shared" si="20"/>
        <v>3.5</v>
      </c>
      <c r="AA33" s="77">
        <f ca="1" t="shared" si="20"/>
        <v>1</v>
      </c>
      <c r="AB33" s="33">
        <f ca="1" t="shared" si="20"/>
        <v>9</v>
      </c>
      <c r="AC33" s="33">
        <f ca="1" t="shared" si="21"/>
        <v>12</v>
      </c>
      <c r="AD33" s="52">
        <f ca="1" t="shared" si="21"/>
        <v>14.487993994998998</v>
      </c>
      <c r="AE33" s="33">
        <f ca="1" t="shared" si="21"/>
        <v>3</v>
      </c>
    </row>
    <row r="34" spans="1:31" ht="15.75">
      <c r="A34" s="53" t="s">
        <v>35</v>
      </c>
      <c r="B34" s="53" t="s">
        <v>94</v>
      </c>
      <c r="C34" s="77">
        <v>2</v>
      </c>
      <c r="D34" s="33">
        <f t="shared" si="22"/>
        <v>11.5</v>
      </c>
      <c r="E34" s="77">
        <v>1</v>
      </c>
      <c r="F34" s="33">
        <f t="shared" si="23"/>
        <v>10.5</v>
      </c>
      <c r="G34" s="77">
        <v>2</v>
      </c>
      <c r="H34" s="33">
        <f t="shared" si="24"/>
        <v>5.5</v>
      </c>
      <c r="I34" s="33">
        <f t="shared" si="25"/>
        <v>2</v>
      </c>
      <c r="J34" s="33">
        <f t="shared" si="26"/>
        <v>1</v>
      </c>
      <c r="K34" s="33">
        <f t="shared" si="27"/>
        <v>2</v>
      </c>
      <c r="L34" s="33">
        <f t="shared" si="28"/>
        <v>5</v>
      </c>
      <c r="M34" s="52">
        <f t="shared" si="29"/>
        <v>27.494997997999004</v>
      </c>
      <c r="N34" s="33">
        <f t="shared" si="30"/>
        <v>11</v>
      </c>
      <c r="P34" s="48">
        <f t="shared" si="31"/>
        <v>34</v>
      </c>
      <c r="Q34" s="48">
        <f t="shared" si="32"/>
        <v>33</v>
      </c>
      <c r="R34" s="48">
        <f ca="1" t="shared" si="33"/>
        <v>11.033</v>
      </c>
      <c r="S34" s="48">
        <f t="shared" si="34"/>
        <v>11</v>
      </c>
      <c r="T34" s="48">
        <f t="shared" si="35"/>
        <v>43</v>
      </c>
      <c r="U34" s="53" t="str">
        <f ca="1" t="shared" si="36"/>
        <v>BOCANFUSO Dylan</v>
      </c>
      <c r="V34" s="55" t="str">
        <f ca="1" t="shared" si="36"/>
        <v>APG38</v>
      </c>
      <c r="W34" s="77">
        <f ca="1" t="shared" si="20"/>
        <v>5</v>
      </c>
      <c r="X34" s="33">
        <f ca="1" t="shared" si="20"/>
        <v>4</v>
      </c>
      <c r="Y34" s="77">
        <f ca="1" t="shared" si="20"/>
        <v>5</v>
      </c>
      <c r="Z34" s="33">
        <f ca="1" t="shared" si="20"/>
        <v>3.5</v>
      </c>
      <c r="AA34" s="77">
        <f ca="1" t="shared" si="20"/>
        <v>1</v>
      </c>
      <c r="AB34" s="33">
        <f ca="1" t="shared" si="20"/>
        <v>9</v>
      </c>
      <c r="AC34" s="33">
        <f ca="1" t="shared" si="21"/>
        <v>11</v>
      </c>
      <c r="AD34" s="52">
        <f ca="1" t="shared" si="21"/>
        <v>16.488994994999</v>
      </c>
      <c r="AE34" s="33">
        <f ca="1" t="shared" si="21"/>
        <v>4</v>
      </c>
    </row>
    <row r="35" spans="1:31" ht="15.75">
      <c r="A35" s="53" t="s">
        <v>121</v>
      </c>
      <c r="B35" s="53" t="s">
        <v>101</v>
      </c>
      <c r="C35" s="77">
        <v>4</v>
      </c>
      <c r="D35" s="33">
        <f t="shared" si="22"/>
        <v>6.5</v>
      </c>
      <c r="E35" s="77">
        <v>4</v>
      </c>
      <c r="F35" s="33">
        <f t="shared" si="23"/>
        <v>6.5</v>
      </c>
      <c r="G35" s="77">
        <v>2</v>
      </c>
      <c r="H35" s="33">
        <f t="shared" si="24"/>
        <v>5.5</v>
      </c>
      <c r="I35" s="33">
        <f t="shared" si="25"/>
        <v>4</v>
      </c>
      <c r="J35" s="33">
        <f t="shared" si="26"/>
        <v>4</v>
      </c>
      <c r="K35" s="33">
        <f t="shared" si="27"/>
        <v>2</v>
      </c>
      <c r="L35" s="33">
        <f t="shared" si="28"/>
        <v>10</v>
      </c>
      <c r="M35" s="52">
        <f t="shared" si="29"/>
        <v>18.489995995997997</v>
      </c>
      <c r="N35" s="33">
        <f t="shared" si="30"/>
        <v>6</v>
      </c>
      <c r="P35" s="48">
        <f t="shared" si="31"/>
        <v>35</v>
      </c>
      <c r="Q35" s="48">
        <f t="shared" si="32"/>
        <v>34</v>
      </c>
      <c r="R35" s="48">
        <f ca="1" t="shared" si="33"/>
        <v>6.034</v>
      </c>
      <c r="S35" s="48">
        <f t="shared" si="34"/>
        <v>6</v>
      </c>
      <c r="T35" s="48">
        <f t="shared" si="35"/>
        <v>37</v>
      </c>
      <c r="U35" s="53" t="str">
        <f ca="1" t="shared" si="36"/>
        <v>COULON Hervé</v>
      </c>
      <c r="V35" s="55" t="str">
        <f ca="1" t="shared" si="36"/>
        <v>SALMO GARONNE</v>
      </c>
      <c r="W35" s="77">
        <f ca="1" t="shared" si="20"/>
        <v>2</v>
      </c>
      <c r="X35" s="33">
        <f ca="1" t="shared" si="20"/>
        <v>11.5</v>
      </c>
      <c r="Y35" s="77">
        <f ca="1" t="shared" si="20"/>
        <v>5</v>
      </c>
      <c r="Z35" s="33">
        <f ca="1" t="shared" si="20"/>
        <v>3.5</v>
      </c>
      <c r="AA35" s="77">
        <f ca="1" t="shared" si="20"/>
        <v>4</v>
      </c>
      <c r="AB35" s="33">
        <f ca="1" t="shared" si="20"/>
        <v>2</v>
      </c>
      <c r="AC35" s="33">
        <f ca="1" t="shared" si="21"/>
        <v>11</v>
      </c>
      <c r="AD35" s="52">
        <f ca="1" t="shared" si="21"/>
        <v>16.988994995998</v>
      </c>
      <c r="AE35" s="33">
        <f ca="1" t="shared" si="21"/>
        <v>5</v>
      </c>
    </row>
    <row r="36" spans="1:31" ht="15.75">
      <c r="A36" s="47" t="s">
        <v>123</v>
      </c>
      <c r="B36" s="53" t="s">
        <v>96</v>
      </c>
      <c r="C36" s="77">
        <v>4</v>
      </c>
      <c r="D36" s="33">
        <f t="shared" si="22"/>
        <v>6.5</v>
      </c>
      <c r="E36" s="77">
        <v>4</v>
      </c>
      <c r="F36" s="33">
        <f t="shared" si="23"/>
        <v>6.5</v>
      </c>
      <c r="G36" s="77">
        <v>0</v>
      </c>
      <c r="H36" s="33">
        <f t="shared" si="24"/>
        <v>13.5</v>
      </c>
      <c r="I36" s="33">
        <f t="shared" si="25"/>
        <v>4</v>
      </c>
      <c r="J36" s="33">
        <f t="shared" si="26"/>
        <v>4</v>
      </c>
      <c r="K36" s="33">
        <f t="shared" si="27"/>
        <v>0</v>
      </c>
      <c r="L36" s="33">
        <f t="shared" si="28"/>
        <v>8</v>
      </c>
      <c r="M36" s="52">
        <f t="shared" si="29"/>
        <v>26.491995996</v>
      </c>
      <c r="N36" s="33">
        <f t="shared" si="30"/>
        <v>10</v>
      </c>
      <c r="P36" s="48">
        <f t="shared" si="31"/>
        <v>36</v>
      </c>
      <c r="Q36" s="48">
        <f t="shared" si="32"/>
        <v>35</v>
      </c>
      <c r="R36" s="48">
        <f ca="1" t="shared" si="33"/>
        <v>10.035</v>
      </c>
      <c r="S36" s="48">
        <f t="shared" si="34"/>
        <v>10</v>
      </c>
      <c r="T36" s="48">
        <f t="shared" si="35"/>
        <v>34</v>
      </c>
      <c r="U36" s="54" t="str">
        <f ca="1" t="shared" si="36"/>
        <v>BARRERE J. Baptiste</v>
      </c>
      <c r="V36" s="55" t="str">
        <f ca="1" t="shared" si="36"/>
        <v>PSM ARTICO</v>
      </c>
      <c r="W36" s="77">
        <f ca="1" t="shared" si="20"/>
        <v>4</v>
      </c>
      <c r="X36" s="33">
        <f ca="1" t="shared" si="20"/>
        <v>6.5</v>
      </c>
      <c r="Y36" s="77">
        <f ca="1" t="shared" si="20"/>
        <v>4</v>
      </c>
      <c r="Z36" s="33">
        <f ca="1" t="shared" si="20"/>
        <v>6.5</v>
      </c>
      <c r="AA36" s="77">
        <f ca="1" t="shared" si="20"/>
        <v>2</v>
      </c>
      <c r="AB36" s="33">
        <f ca="1" t="shared" si="20"/>
        <v>5.5</v>
      </c>
      <c r="AC36" s="33">
        <f ca="1" t="shared" si="21"/>
        <v>10</v>
      </c>
      <c r="AD36" s="52">
        <f ca="1" t="shared" si="21"/>
        <v>18.489995995997997</v>
      </c>
      <c r="AE36" s="33">
        <f ca="1" t="shared" si="21"/>
        <v>6</v>
      </c>
    </row>
    <row r="37" spans="1:31" ht="15.75" customHeight="1">
      <c r="A37" s="53" t="s">
        <v>14</v>
      </c>
      <c r="B37" s="53" t="s">
        <v>89</v>
      </c>
      <c r="C37" s="77">
        <v>3</v>
      </c>
      <c r="D37" s="33">
        <f t="shared" si="22"/>
        <v>9</v>
      </c>
      <c r="E37" s="77">
        <v>6</v>
      </c>
      <c r="F37" s="33">
        <f t="shared" si="23"/>
        <v>1</v>
      </c>
      <c r="G37" s="77">
        <v>3</v>
      </c>
      <c r="H37" s="33">
        <f t="shared" si="24"/>
        <v>4</v>
      </c>
      <c r="I37" s="33">
        <f t="shared" si="25"/>
        <v>3</v>
      </c>
      <c r="J37" s="33">
        <f t="shared" si="26"/>
        <v>6</v>
      </c>
      <c r="K37" s="33">
        <f t="shared" si="27"/>
        <v>3</v>
      </c>
      <c r="L37" s="33">
        <f t="shared" si="28"/>
        <v>12</v>
      </c>
      <c r="M37" s="52">
        <f t="shared" si="29"/>
        <v>13.987993996996998</v>
      </c>
      <c r="N37" s="33">
        <f t="shared" si="30"/>
        <v>2</v>
      </c>
      <c r="P37" s="48">
        <f t="shared" si="31"/>
        <v>37</v>
      </c>
      <c r="Q37" s="48">
        <f t="shared" si="32"/>
        <v>36</v>
      </c>
      <c r="R37" s="48">
        <f ca="1" t="shared" si="33"/>
        <v>2.036</v>
      </c>
      <c r="S37" s="48">
        <f t="shared" si="34"/>
        <v>2</v>
      </c>
      <c r="T37" s="48">
        <f t="shared" si="35"/>
        <v>39</v>
      </c>
      <c r="U37" s="53" t="str">
        <f ca="1" t="shared" si="36"/>
        <v>CATALOGNE Bruno</v>
      </c>
      <c r="V37" s="55" t="str">
        <f ca="1" t="shared" si="36"/>
        <v>NO KILL 33</v>
      </c>
      <c r="W37" s="77">
        <f ca="1" t="shared" si="20"/>
        <v>3</v>
      </c>
      <c r="X37" s="33">
        <f ca="1" t="shared" si="20"/>
        <v>9</v>
      </c>
      <c r="Y37" s="77">
        <f ca="1" t="shared" si="20"/>
        <v>2</v>
      </c>
      <c r="Z37" s="33">
        <f ca="1" t="shared" si="20"/>
        <v>9</v>
      </c>
      <c r="AA37" s="77">
        <f ca="1" t="shared" si="20"/>
        <v>4</v>
      </c>
      <c r="AB37" s="33">
        <f ca="1" t="shared" si="20"/>
        <v>2</v>
      </c>
      <c r="AC37" s="33">
        <f ca="1" t="shared" si="21"/>
        <v>9</v>
      </c>
      <c r="AD37" s="52">
        <f ca="1" t="shared" si="21"/>
        <v>19.990995996998</v>
      </c>
      <c r="AE37" s="33">
        <f ca="1" t="shared" si="21"/>
        <v>7</v>
      </c>
    </row>
    <row r="38" spans="1:31" ht="15.75">
      <c r="A38" s="53" t="s">
        <v>37</v>
      </c>
      <c r="B38" s="53" t="s">
        <v>94</v>
      </c>
      <c r="C38" s="77">
        <v>2</v>
      </c>
      <c r="D38" s="33">
        <f t="shared" si="22"/>
        <v>11.5</v>
      </c>
      <c r="E38" s="77">
        <v>5</v>
      </c>
      <c r="F38" s="33">
        <f t="shared" si="23"/>
        <v>3.5</v>
      </c>
      <c r="G38" s="77">
        <v>4</v>
      </c>
      <c r="H38" s="33">
        <f t="shared" si="24"/>
        <v>2</v>
      </c>
      <c r="I38" s="33">
        <f t="shared" si="25"/>
        <v>2</v>
      </c>
      <c r="J38" s="33">
        <f t="shared" si="26"/>
        <v>5</v>
      </c>
      <c r="K38" s="33">
        <f t="shared" si="27"/>
        <v>4</v>
      </c>
      <c r="L38" s="33">
        <f t="shared" si="28"/>
        <v>11</v>
      </c>
      <c r="M38" s="52">
        <f t="shared" si="29"/>
        <v>16.988994995998</v>
      </c>
      <c r="N38" s="33">
        <f t="shared" si="30"/>
        <v>5</v>
      </c>
      <c r="P38" s="48">
        <f t="shared" si="31"/>
        <v>38</v>
      </c>
      <c r="Q38" s="48">
        <f t="shared" si="32"/>
        <v>37</v>
      </c>
      <c r="R38" s="48">
        <f ca="1" t="shared" si="33"/>
        <v>5.037</v>
      </c>
      <c r="S38" s="48">
        <f t="shared" si="34"/>
        <v>5</v>
      </c>
      <c r="T38" s="48">
        <f t="shared" si="35"/>
        <v>40</v>
      </c>
      <c r="U38" s="53" t="str">
        <f ca="1" t="shared" si="36"/>
        <v>SETSOUA Philippe</v>
      </c>
      <c r="V38" s="55" t="str">
        <f ca="1" t="shared" si="36"/>
        <v>TRUITE TOC</v>
      </c>
      <c r="W38" s="77">
        <f ca="1" t="shared" si="20"/>
        <v>5</v>
      </c>
      <c r="X38" s="33">
        <f ca="1" t="shared" si="20"/>
        <v>4</v>
      </c>
      <c r="Y38" s="77">
        <f ca="1" t="shared" si="20"/>
        <v>1</v>
      </c>
      <c r="Z38" s="33">
        <f ca="1" t="shared" si="20"/>
        <v>10.5</v>
      </c>
      <c r="AA38" s="77">
        <f ca="1" t="shared" si="20"/>
        <v>1</v>
      </c>
      <c r="AB38" s="33">
        <f ca="1" t="shared" si="20"/>
        <v>9</v>
      </c>
      <c r="AC38" s="33">
        <f ca="1" t="shared" si="21"/>
        <v>7</v>
      </c>
      <c r="AD38" s="52">
        <f ca="1" t="shared" si="21"/>
        <v>23.492994998999</v>
      </c>
      <c r="AE38" s="33">
        <f ca="1" t="shared" si="21"/>
        <v>8</v>
      </c>
    </row>
    <row r="39" spans="1:31" ht="15.75">
      <c r="A39" s="53" t="s">
        <v>128</v>
      </c>
      <c r="B39" s="53" t="s">
        <v>89</v>
      </c>
      <c r="C39" s="77">
        <v>6</v>
      </c>
      <c r="D39" s="33">
        <f t="shared" si="22"/>
        <v>2</v>
      </c>
      <c r="E39" s="77">
        <v>5</v>
      </c>
      <c r="F39" s="33">
        <f t="shared" si="23"/>
        <v>3.5</v>
      </c>
      <c r="G39" s="77">
        <v>1</v>
      </c>
      <c r="H39" s="33">
        <f t="shared" si="24"/>
        <v>9</v>
      </c>
      <c r="I39" s="33">
        <f t="shared" si="25"/>
        <v>6</v>
      </c>
      <c r="J39" s="33">
        <f t="shared" si="26"/>
        <v>5</v>
      </c>
      <c r="K39" s="33">
        <f t="shared" si="27"/>
        <v>1</v>
      </c>
      <c r="L39" s="33">
        <f t="shared" si="28"/>
        <v>12</v>
      </c>
      <c r="M39" s="52">
        <f t="shared" si="29"/>
        <v>14.487993994998998</v>
      </c>
      <c r="N39" s="33">
        <f t="shared" si="30"/>
        <v>3</v>
      </c>
      <c r="P39" s="48">
        <f t="shared" si="31"/>
        <v>39</v>
      </c>
      <c r="Q39" s="48">
        <f t="shared" si="32"/>
        <v>38</v>
      </c>
      <c r="R39" s="48">
        <f ca="1" t="shared" si="33"/>
        <v>3.038</v>
      </c>
      <c r="S39" s="48">
        <f t="shared" si="34"/>
        <v>3</v>
      </c>
      <c r="T39" s="48">
        <f t="shared" si="35"/>
        <v>42</v>
      </c>
      <c r="U39" s="54" t="str">
        <f ca="1" t="shared" si="36"/>
        <v>CALVAYRAC Didier</v>
      </c>
      <c r="V39" s="55" t="str">
        <f ca="1" t="shared" si="36"/>
        <v>SALMO TOC</v>
      </c>
      <c r="W39" s="77">
        <f ca="1" t="shared" si="20"/>
        <v>3</v>
      </c>
      <c r="X39" s="33">
        <f ca="1" t="shared" si="20"/>
        <v>9</v>
      </c>
      <c r="Y39" s="77">
        <f ca="1" t="shared" si="20"/>
        <v>3</v>
      </c>
      <c r="Z39" s="33">
        <f ca="1" t="shared" si="20"/>
        <v>8</v>
      </c>
      <c r="AA39" s="77">
        <f ca="1" t="shared" si="20"/>
        <v>1</v>
      </c>
      <c r="AB39" s="33">
        <f ca="1" t="shared" si="20"/>
        <v>9</v>
      </c>
      <c r="AC39" s="33">
        <f ca="1" t="shared" si="21"/>
        <v>7</v>
      </c>
      <c r="AD39" s="52">
        <f ca="1" t="shared" si="21"/>
        <v>25.992996996999</v>
      </c>
      <c r="AE39" s="33">
        <f ca="1" t="shared" si="21"/>
        <v>9</v>
      </c>
    </row>
    <row r="40" spans="1:31" ht="15.75">
      <c r="A40" s="53" t="s">
        <v>6</v>
      </c>
      <c r="B40" s="53" t="s">
        <v>100</v>
      </c>
      <c r="C40" s="77">
        <v>3</v>
      </c>
      <c r="D40" s="33">
        <f t="shared" si="22"/>
        <v>9</v>
      </c>
      <c r="E40" s="77">
        <v>2</v>
      </c>
      <c r="F40" s="33">
        <f t="shared" si="23"/>
        <v>9</v>
      </c>
      <c r="G40" s="77">
        <v>4</v>
      </c>
      <c r="H40" s="33">
        <f t="shared" si="24"/>
        <v>2</v>
      </c>
      <c r="I40" s="33">
        <f t="shared" si="25"/>
        <v>3</v>
      </c>
      <c r="J40" s="33">
        <f t="shared" si="26"/>
        <v>2</v>
      </c>
      <c r="K40" s="33">
        <f t="shared" si="27"/>
        <v>4</v>
      </c>
      <c r="L40" s="33">
        <f t="shared" si="28"/>
        <v>9</v>
      </c>
      <c r="M40" s="52">
        <f t="shared" si="29"/>
        <v>19.990995996998</v>
      </c>
      <c r="N40" s="33">
        <f t="shared" si="30"/>
        <v>7</v>
      </c>
      <c r="P40" s="48">
        <f t="shared" si="31"/>
        <v>40</v>
      </c>
      <c r="Q40" s="48">
        <f t="shared" si="32"/>
        <v>39</v>
      </c>
      <c r="R40" s="48">
        <f ca="1" t="shared" si="33"/>
        <v>7.039</v>
      </c>
      <c r="S40" s="48">
        <f t="shared" si="34"/>
        <v>7</v>
      </c>
      <c r="T40" s="48">
        <f t="shared" si="35"/>
        <v>35</v>
      </c>
      <c r="U40" s="53" t="str">
        <f ca="1" t="shared" si="36"/>
        <v>MILHEM Christophe</v>
      </c>
      <c r="V40" s="55" t="str">
        <f ca="1" t="shared" si="36"/>
        <v>TRUITE PASSION</v>
      </c>
      <c r="W40" s="77">
        <f ca="1" t="shared" si="20"/>
        <v>4</v>
      </c>
      <c r="X40" s="33">
        <f ca="1" t="shared" si="20"/>
        <v>6.5</v>
      </c>
      <c r="Y40" s="77">
        <f ca="1" t="shared" si="20"/>
        <v>4</v>
      </c>
      <c r="Z40" s="33">
        <f ca="1" t="shared" si="20"/>
        <v>6.5</v>
      </c>
      <c r="AA40" s="77">
        <f ca="1" t="shared" si="20"/>
        <v>0</v>
      </c>
      <c r="AB40" s="33">
        <f ca="1" t="shared" si="20"/>
        <v>13.5</v>
      </c>
      <c r="AC40" s="33">
        <f ca="1" t="shared" si="21"/>
        <v>8</v>
      </c>
      <c r="AD40" s="52">
        <f ca="1" t="shared" si="21"/>
        <v>26.491995996</v>
      </c>
      <c r="AE40" s="33">
        <f ca="1" t="shared" si="21"/>
        <v>10</v>
      </c>
    </row>
    <row r="41" spans="1:31" ht="15.75" customHeight="1">
      <c r="A41" s="53" t="s">
        <v>117</v>
      </c>
      <c r="B41" s="53" t="s">
        <v>102</v>
      </c>
      <c r="C41" s="77">
        <v>5</v>
      </c>
      <c r="D41" s="33">
        <f t="shared" si="22"/>
        <v>4</v>
      </c>
      <c r="E41" s="77">
        <v>1</v>
      </c>
      <c r="F41" s="33">
        <f t="shared" si="23"/>
        <v>10.5</v>
      </c>
      <c r="G41" s="77">
        <v>1</v>
      </c>
      <c r="H41" s="33">
        <f t="shared" si="24"/>
        <v>9</v>
      </c>
      <c r="I41" s="33">
        <f t="shared" si="25"/>
        <v>5</v>
      </c>
      <c r="J41" s="33">
        <f t="shared" si="26"/>
        <v>1</v>
      </c>
      <c r="K41" s="33">
        <f t="shared" si="27"/>
        <v>1</v>
      </c>
      <c r="L41" s="33">
        <f t="shared" si="28"/>
        <v>7</v>
      </c>
      <c r="M41" s="52">
        <f t="shared" si="29"/>
        <v>23.492994998999</v>
      </c>
      <c r="N41" s="33">
        <f t="shared" si="30"/>
        <v>8</v>
      </c>
      <c r="P41" s="48">
        <f t="shared" si="31"/>
        <v>41</v>
      </c>
      <c r="Q41" s="48">
        <f t="shared" si="32"/>
        <v>40</v>
      </c>
      <c r="R41" s="48">
        <f ca="1" t="shared" si="33"/>
        <v>8.04</v>
      </c>
      <c r="S41" s="48">
        <f t="shared" si="34"/>
        <v>8</v>
      </c>
      <c r="T41" s="48">
        <f t="shared" si="35"/>
        <v>33</v>
      </c>
      <c r="U41" s="54" t="str">
        <f ca="1" t="shared" si="36"/>
        <v>ALQUIE Bruno</v>
      </c>
      <c r="V41" s="55" t="str">
        <f ca="1" t="shared" si="36"/>
        <v>SALMO GARONNE</v>
      </c>
      <c r="W41" s="77">
        <f ca="1" t="shared" si="20"/>
        <v>2</v>
      </c>
      <c r="X41" s="33">
        <f ca="1" t="shared" si="20"/>
        <v>11.5</v>
      </c>
      <c r="Y41" s="77">
        <f ca="1" t="shared" si="20"/>
        <v>1</v>
      </c>
      <c r="Z41" s="33">
        <f ca="1" t="shared" si="20"/>
        <v>10.5</v>
      </c>
      <c r="AA41" s="77">
        <f ca="1" t="shared" si="20"/>
        <v>2</v>
      </c>
      <c r="AB41" s="33">
        <f ca="1" t="shared" si="20"/>
        <v>5.5</v>
      </c>
      <c r="AC41" s="33">
        <f ca="1" t="shared" si="21"/>
        <v>5</v>
      </c>
      <c r="AD41" s="52">
        <f ca="1" t="shared" si="21"/>
        <v>27.494997997999004</v>
      </c>
      <c r="AE41" s="33">
        <f ca="1" t="shared" si="21"/>
        <v>11</v>
      </c>
    </row>
    <row r="42" spans="1:31" ht="15.75">
      <c r="A42" s="53" t="s">
        <v>39</v>
      </c>
      <c r="B42" s="53" t="s">
        <v>91</v>
      </c>
      <c r="C42" s="77">
        <v>1</v>
      </c>
      <c r="D42" s="33">
        <f t="shared" si="22"/>
        <v>13</v>
      </c>
      <c r="E42" s="77">
        <v>0</v>
      </c>
      <c r="F42" s="33">
        <f t="shared" si="23"/>
        <v>13.5</v>
      </c>
      <c r="G42" s="77">
        <v>0</v>
      </c>
      <c r="H42" s="33">
        <f t="shared" si="24"/>
        <v>13.5</v>
      </c>
      <c r="I42" s="33">
        <f t="shared" si="25"/>
        <v>1</v>
      </c>
      <c r="J42" s="33">
        <f t="shared" si="26"/>
        <v>0</v>
      </c>
      <c r="K42" s="33">
        <f t="shared" si="27"/>
        <v>0</v>
      </c>
      <c r="L42" s="33">
        <f t="shared" si="28"/>
        <v>1</v>
      </c>
      <c r="M42" s="52">
        <f t="shared" si="29"/>
        <v>39.998999000000005</v>
      </c>
      <c r="N42" s="33">
        <f t="shared" si="30"/>
        <v>14</v>
      </c>
      <c r="P42" s="48">
        <f t="shared" si="31"/>
        <v>42</v>
      </c>
      <c r="Q42" s="48">
        <f t="shared" si="32"/>
        <v>41</v>
      </c>
      <c r="R42" s="48">
        <f ca="1" t="shared" si="33"/>
        <v>14.041</v>
      </c>
      <c r="S42" s="48">
        <f t="shared" si="34"/>
        <v>14</v>
      </c>
      <c r="T42" s="48">
        <f t="shared" si="35"/>
        <v>30</v>
      </c>
      <c r="U42" s="45" t="str">
        <f ca="1" t="shared" si="36"/>
        <v>PITON Dominique</v>
      </c>
      <c r="V42" s="55" t="str">
        <f ca="1" t="shared" si="36"/>
        <v>APG38</v>
      </c>
      <c r="W42" s="77">
        <f ca="1" t="shared" si="20"/>
        <v>7</v>
      </c>
      <c r="X42" s="33">
        <f ca="1" t="shared" si="20"/>
        <v>1</v>
      </c>
      <c r="Y42" s="77">
        <f ca="1" t="shared" si="20"/>
        <v>0</v>
      </c>
      <c r="Z42" s="33">
        <f ca="1" t="shared" si="20"/>
        <v>13.5</v>
      </c>
      <c r="AA42" s="77">
        <f ca="1" t="shared" si="20"/>
        <v>0</v>
      </c>
      <c r="AB42" s="33">
        <f ca="1" t="shared" si="20"/>
        <v>13.5</v>
      </c>
      <c r="AC42" s="33">
        <f ca="1" t="shared" si="21"/>
        <v>7</v>
      </c>
      <c r="AD42" s="52">
        <f ca="1" t="shared" si="21"/>
        <v>27.992993</v>
      </c>
      <c r="AE42" s="33">
        <f ca="1" t="shared" si="21"/>
        <v>12</v>
      </c>
    </row>
    <row r="43" spans="1:31" ht="15.75">
      <c r="A43" s="53" t="s">
        <v>5</v>
      </c>
      <c r="B43" s="53" t="s">
        <v>91</v>
      </c>
      <c r="C43" s="77">
        <v>3</v>
      </c>
      <c r="D43" s="33">
        <f t="shared" si="22"/>
        <v>9</v>
      </c>
      <c r="E43" s="77">
        <v>3</v>
      </c>
      <c r="F43" s="33">
        <f t="shared" si="23"/>
        <v>8</v>
      </c>
      <c r="G43" s="77">
        <v>1</v>
      </c>
      <c r="H43" s="33">
        <f t="shared" si="24"/>
        <v>9</v>
      </c>
      <c r="I43" s="33">
        <f t="shared" si="25"/>
        <v>3</v>
      </c>
      <c r="J43" s="33">
        <f t="shared" si="26"/>
        <v>3</v>
      </c>
      <c r="K43" s="33">
        <f t="shared" si="27"/>
        <v>1</v>
      </c>
      <c r="L43" s="33">
        <f t="shared" si="28"/>
        <v>7</v>
      </c>
      <c r="M43" s="52">
        <f t="shared" si="29"/>
        <v>25.992996996999</v>
      </c>
      <c r="N43" s="33">
        <f t="shared" si="30"/>
        <v>9</v>
      </c>
      <c r="P43" s="48">
        <f t="shared" si="31"/>
        <v>43</v>
      </c>
      <c r="Q43" s="48">
        <f t="shared" si="32"/>
        <v>42</v>
      </c>
      <c r="R43" s="48">
        <f ca="1" t="shared" si="33"/>
        <v>9.042</v>
      </c>
      <c r="S43" s="48">
        <f t="shared" si="34"/>
        <v>9</v>
      </c>
      <c r="T43" s="48">
        <f t="shared" si="35"/>
        <v>32</v>
      </c>
      <c r="U43" s="53" t="str">
        <f ca="1" t="shared" si="36"/>
        <v>ALONSO Jean Pierre</v>
      </c>
      <c r="V43" s="55" t="str">
        <f ca="1" t="shared" si="36"/>
        <v>SALMO TOC</v>
      </c>
      <c r="W43" s="77">
        <f ca="1" t="shared" si="20"/>
        <v>0</v>
      </c>
      <c r="X43" s="33">
        <f ca="1" t="shared" si="20"/>
        <v>14.5</v>
      </c>
      <c r="Y43" s="77">
        <f ca="1" t="shared" si="20"/>
        <v>0</v>
      </c>
      <c r="Z43" s="33">
        <f ca="1" t="shared" si="20"/>
        <v>13.5</v>
      </c>
      <c r="AA43" s="77">
        <f ca="1" t="shared" si="20"/>
        <v>1</v>
      </c>
      <c r="AB43" s="33">
        <f ca="1" t="shared" si="20"/>
        <v>9</v>
      </c>
      <c r="AC43" s="33">
        <f ca="1" t="shared" si="21"/>
        <v>1</v>
      </c>
      <c r="AD43" s="52">
        <f ca="1" t="shared" si="21"/>
        <v>36.998999000000005</v>
      </c>
      <c r="AE43" s="33">
        <f ca="1" t="shared" si="21"/>
        <v>13</v>
      </c>
    </row>
    <row r="44" spans="1:31" ht="15.75">
      <c r="A44" s="53" t="s">
        <v>52</v>
      </c>
      <c r="B44" s="53" t="s">
        <v>47</v>
      </c>
      <c r="C44" s="77">
        <v>5</v>
      </c>
      <c r="D44" s="33">
        <f t="shared" si="22"/>
        <v>4</v>
      </c>
      <c r="E44" s="77">
        <v>5</v>
      </c>
      <c r="F44" s="33">
        <f t="shared" si="23"/>
        <v>3.5</v>
      </c>
      <c r="G44" s="77">
        <v>1</v>
      </c>
      <c r="H44" s="33">
        <f t="shared" si="24"/>
        <v>9</v>
      </c>
      <c r="I44" s="33">
        <f t="shared" si="25"/>
        <v>5</v>
      </c>
      <c r="J44" s="33">
        <f t="shared" si="26"/>
        <v>5</v>
      </c>
      <c r="K44" s="33">
        <f t="shared" si="27"/>
        <v>1</v>
      </c>
      <c r="L44" s="33">
        <f t="shared" si="28"/>
        <v>11</v>
      </c>
      <c r="M44" s="52">
        <f t="shared" si="29"/>
        <v>16.488994994999</v>
      </c>
      <c r="N44" s="33">
        <f t="shared" si="30"/>
        <v>4</v>
      </c>
      <c r="P44" s="48">
        <f t="shared" si="31"/>
        <v>44</v>
      </c>
      <c r="Q44" s="48">
        <f t="shared" si="32"/>
        <v>43</v>
      </c>
      <c r="R44" s="48">
        <f ca="1" t="shared" si="33"/>
        <v>4.043</v>
      </c>
      <c r="S44" s="48">
        <f t="shared" si="34"/>
        <v>4</v>
      </c>
      <c r="T44" s="48">
        <f t="shared" si="35"/>
        <v>41</v>
      </c>
      <c r="U44" s="53" t="str">
        <f ca="1" t="shared" si="36"/>
        <v>SUBERVILLE Serge</v>
      </c>
      <c r="V44" s="55" t="str">
        <f ca="1" t="shared" si="36"/>
        <v>SALMO TOC</v>
      </c>
      <c r="W44" s="77">
        <f ca="1" t="shared" si="20"/>
        <v>1</v>
      </c>
      <c r="X44" s="33">
        <f ca="1" t="shared" si="20"/>
        <v>13</v>
      </c>
      <c r="Y44" s="77">
        <f ca="1" t="shared" si="20"/>
        <v>0</v>
      </c>
      <c r="Z44" s="33">
        <f ca="1" t="shared" si="20"/>
        <v>13.5</v>
      </c>
      <c r="AA44" s="77">
        <f ca="1" t="shared" si="20"/>
        <v>0</v>
      </c>
      <c r="AB44" s="33">
        <f ca="1" t="shared" si="20"/>
        <v>13.5</v>
      </c>
      <c r="AC44" s="33">
        <f ca="1" t="shared" si="21"/>
        <v>1</v>
      </c>
      <c r="AD44" s="52">
        <f ca="1" t="shared" si="21"/>
        <v>39.998999000000005</v>
      </c>
      <c r="AE44" s="33">
        <f ca="1" t="shared" si="21"/>
        <v>14</v>
      </c>
    </row>
    <row r="45" spans="1:31" ht="15.75">
      <c r="A45" s="47" t="s">
        <v>108</v>
      </c>
      <c r="B45" s="53" t="s">
        <v>102</v>
      </c>
      <c r="C45" s="77">
        <v>0</v>
      </c>
      <c r="D45" s="33">
        <f t="shared" si="22"/>
        <v>14.5</v>
      </c>
      <c r="E45" s="77">
        <v>0</v>
      </c>
      <c r="F45" s="33">
        <f t="shared" si="23"/>
        <v>13.5</v>
      </c>
      <c r="G45" s="77">
        <v>0</v>
      </c>
      <c r="H45" s="33">
        <f t="shared" si="24"/>
        <v>13.5</v>
      </c>
      <c r="I45" s="33">
        <f t="shared" si="25"/>
        <v>0</v>
      </c>
      <c r="J45" s="33">
        <f t="shared" si="26"/>
        <v>0</v>
      </c>
      <c r="K45" s="33">
        <f t="shared" si="27"/>
        <v>0</v>
      </c>
      <c r="L45" s="33">
        <f t="shared" si="28"/>
        <v>0</v>
      </c>
      <c r="M45" s="52">
        <f t="shared" si="29"/>
        <v>41.5</v>
      </c>
      <c r="N45" s="33">
        <f t="shared" si="30"/>
        <v>15</v>
      </c>
      <c r="P45" s="48">
        <f t="shared" si="31"/>
        <v>45</v>
      </c>
      <c r="Q45" s="48">
        <f t="shared" si="32"/>
        <v>44</v>
      </c>
      <c r="R45" s="48">
        <f ca="1" t="shared" si="33"/>
        <v>15.044</v>
      </c>
      <c r="S45" s="48">
        <f t="shared" si="34"/>
        <v>15</v>
      </c>
      <c r="T45" s="48">
        <f t="shared" si="35"/>
        <v>44</v>
      </c>
      <c r="U45" s="53" t="str">
        <f ca="1" t="shared" si="36"/>
        <v>PIRES SARMENTO Filipe</v>
      </c>
      <c r="V45" s="55" t="str">
        <f ca="1" t="shared" si="36"/>
        <v>TRUITE TOC</v>
      </c>
      <c r="W45" s="33">
        <f ca="1" t="shared" si="20"/>
        <v>0</v>
      </c>
      <c r="X45" s="33">
        <f ca="1" t="shared" si="20"/>
        <v>14.5</v>
      </c>
      <c r="Y45" s="33">
        <f ca="1" t="shared" si="20"/>
        <v>0</v>
      </c>
      <c r="Z45" s="33">
        <f ca="1" t="shared" si="20"/>
        <v>13.5</v>
      </c>
      <c r="AA45" s="33">
        <f ca="1" t="shared" si="20"/>
        <v>0</v>
      </c>
      <c r="AB45" s="33">
        <f ca="1" t="shared" si="20"/>
        <v>13.5</v>
      </c>
      <c r="AC45" s="33">
        <f ca="1" t="shared" si="21"/>
        <v>0</v>
      </c>
      <c r="AD45" s="52">
        <f ca="1" t="shared" si="21"/>
        <v>41.5</v>
      </c>
      <c r="AE45" s="33">
        <f ca="1" t="shared" si="21"/>
        <v>15</v>
      </c>
    </row>
    <row r="46" spans="1:31" ht="15.75">
      <c r="A46" s="33"/>
      <c r="B46" s="33"/>
      <c r="C46" s="33"/>
      <c r="D46" s="33">
        <f t="shared" si="22"/>
      </c>
      <c r="E46" s="33"/>
      <c r="F46" s="33">
        <f t="shared" si="23"/>
      </c>
      <c r="G46" s="33"/>
      <c r="H46" s="33">
        <f t="shared" si="24"/>
      </c>
      <c r="I46" s="33">
        <f t="shared" si="25"/>
        <v>0</v>
      </c>
      <c r="J46" s="33">
        <f t="shared" si="26"/>
        <v>0</v>
      </c>
      <c r="K46" s="33">
        <f t="shared" si="27"/>
        <v>0</v>
      </c>
      <c r="L46" s="33">
        <f t="shared" si="28"/>
      </c>
      <c r="M46" s="52">
        <f t="shared" si="29"/>
        <v>200</v>
      </c>
      <c r="N46" s="33">
        <f t="shared" si="30"/>
      </c>
      <c r="P46" s="48" t="b">
        <f t="shared" si="31"/>
        <v>0</v>
      </c>
      <c r="Q46" s="48">
        <f t="shared" si="32"/>
      </c>
      <c r="R46" s="48">
        <f ca="1" t="shared" si="33"/>
      </c>
      <c r="S46" s="48">
        <f t="shared" si="34"/>
      </c>
      <c r="T46" s="48">
        <f t="shared" si="35"/>
      </c>
      <c r="U46" s="53">
        <f ca="1" t="shared" si="36"/>
      </c>
      <c r="V46" s="55">
        <f ca="1" t="shared" si="36"/>
      </c>
      <c r="W46" s="33">
        <f ca="1" t="shared" si="20"/>
      </c>
      <c r="X46" s="33">
        <f ca="1" t="shared" si="20"/>
      </c>
      <c r="Y46" s="33">
        <f ca="1" t="shared" si="20"/>
      </c>
      <c r="Z46" s="33">
        <f ca="1" t="shared" si="20"/>
      </c>
      <c r="AA46" s="33">
        <f ca="1" t="shared" si="20"/>
      </c>
      <c r="AB46" s="33">
        <f ca="1" t="shared" si="20"/>
      </c>
      <c r="AC46" s="33">
        <f ca="1" t="shared" si="21"/>
      </c>
      <c r="AD46" s="52">
        <f ca="1" t="shared" si="21"/>
      </c>
      <c r="AE46" s="33">
        <f ca="1" t="shared" si="21"/>
      </c>
    </row>
    <row r="47" spans="1:31" ht="15.75">
      <c r="A47" s="33"/>
      <c r="B47" s="33"/>
      <c r="C47" s="33"/>
      <c r="D47" s="33">
        <f t="shared" si="22"/>
      </c>
      <c r="E47" s="33"/>
      <c r="F47" s="33">
        <f t="shared" si="23"/>
      </c>
      <c r="G47" s="33"/>
      <c r="H47" s="33">
        <f t="shared" si="24"/>
      </c>
      <c r="I47" s="33">
        <f t="shared" si="25"/>
        <v>0</v>
      </c>
      <c r="J47" s="33">
        <f t="shared" si="26"/>
        <v>0</v>
      </c>
      <c r="K47" s="33">
        <f t="shared" si="27"/>
        <v>0</v>
      </c>
      <c r="L47" s="33">
        <f t="shared" si="28"/>
      </c>
      <c r="M47" s="52">
        <f t="shared" si="29"/>
        <v>200</v>
      </c>
      <c r="N47" s="33">
        <f t="shared" si="30"/>
      </c>
      <c r="P47" s="48" t="b">
        <f t="shared" si="31"/>
        <v>0</v>
      </c>
      <c r="Q47" s="48">
        <f t="shared" si="32"/>
      </c>
      <c r="R47" s="48">
        <f ca="1" t="shared" si="33"/>
      </c>
      <c r="S47" s="48">
        <f t="shared" si="34"/>
      </c>
      <c r="T47" s="48">
        <f t="shared" si="35"/>
      </c>
      <c r="U47" s="53">
        <f ca="1" t="shared" si="36"/>
      </c>
      <c r="V47" s="55">
        <f ca="1" t="shared" si="36"/>
      </c>
      <c r="W47" s="33">
        <f ca="1" t="shared" si="20"/>
      </c>
      <c r="X47" s="33">
        <f ca="1" t="shared" si="20"/>
      </c>
      <c r="Y47" s="33">
        <f ca="1" t="shared" si="20"/>
      </c>
      <c r="Z47" s="33">
        <f ca="1" t="shared" si="20"/>
      </c>
      <c r="AA47" s="33">
        <f ca="1" t="shared" si="20"/>
      </c>
      <c r="AB47" s="33">
        <f ca="1" t="shared" si="20"/>
      </c>
      <c r="AC47" s="33">
        <f ca="1" t="shared" si="21"/>
      </c>
      <c r="AD47" s="52">
        <f ca="1" t="shared" si="21"/>
      </c>
      <c r="AE47" s="33">
        <f ca="1" t="shared" si="21"/>
      </c>
    </row>
    <row r="48" spans="1:31" ht="15.75">
      <c r="A48" s="33"/>
      <c r="B48" s="33"/>
      <c r="C48" s="33"/>
      <c r="D48" s="33">
        <f t="shared" si="22"/>
      </c>
      <c r="E48" s="33"/>
      <c r="F48" s="33">
        <f t="shared" si="23"/>
      </c>
      <c r="G48" s="33"/>
      <c r="H48" s="33">
        <f t="shared" si="24"/>
      </c>
      <c r="I48" s="33">
        <f t="shared" si="25"/>
        <v>0</v>
      </c>
      <c r="J48" s="33">
        <f t="shared" si="26"/>
        <v>0</v>
      </c>
      <c r="K48" s="33">
        <f t="shared" si="27"/>
        <v>0</v>
      </c>
      <c r="L48" s="33">
        <f t="shared" si="28"/>
      </c>
      <c r="M48" s="52">
        <f t="shared" si="29"/>
        <v>200</v>
      </c>
      <c r="N48" s="33">
        <f t="shared" si="30"/>
      </c>
      <c r="P48" s="48" t="b">
        <f t="shared" si="31"/>
        <v>0</v>
      </c>
      <c r="Q48" s="48">
        <f t="shared" si="32"/>
      </c>
      <c r="R48" s="48">
        <f ca="1" t="shared" si="33"/>
      </c>
      <c r="S48" s="48">
        <f t="shared" si="34"/>
      </c>
      <c r="T48" s="48">
        <f t="shared" si="35"/>
      </c>
      <c r="U48" s="53">
        <f ca="1" t="shared" si="36"/>
      </c>
      <c r="V48" s="55">
        <f ca="1" t="shared" si="36"/>
      </c>
      <c r="W48" s="33">
        <f ca="1" t="shared" si="20"/>
      </c>
      <c r="X48" s="33">
        <f ca="1" t="shared" si="20"/>
      </c>
      <c r="Y48" s="33">
        <f ca="1" t="shared" si="20"/>
      </c>
      <c r="Z48" s="33">
        <f ca="1" t="shared" si="20"/>
      </c>
      <c r="AA48" s="33">
        <f ca="1" t="shared" si="20"/>
      </c>
      <c r="AB48" s="33">
        <f ca="1" t="shared" si="20"/>
      </c>
      <c r="AC48" s="33">
        <f ca="1" t="shared" si="21"/>
      </c>
      <c r="AD48" s="52">
        <f ca="1" t="shared" si="21"/>
      </c>
      <c r="AE48" s="33">
        <f ca="1" t="shared" si="21"/>
      </c>
    </row>
    <row r="49" spans="1:31" ht="15.75">
      <c r="A49" s="33"/>
      <c r="B49" s="33"/>
      <c r="C49" s="33"/>
      <c r="D49" s="33">
        <f t="shared" si="22"/>
      </c>
      <c r="E49" s="33"/>
      <c r="F49" s="33">
        <f t="shared" si="23"/>
      </c>
      <c r="G49" s="33"/>
      <c r="H49" s="33">
        <f t="shared" si="24"/>
      </c>
      <c r="I49" s="33">
        <f t="shared" si="25"/>
        <v>0</v>
      </c>
      <c r="J49" s="33">
        <f t="shared" si="26"/>
        <v>0</v>
      </c>
      <c r="K49" s="33">
        <f t="shared" si="27"/>
        <v>0</v>
      </c>
      <c r="L49" s="33">
        <f t="shared" si="28"/>
      </c>
      <c r="M49" s="52">
        <f t="shared" si="29"/>
        <v>200</v>
      </c>
      <c r="N49" s="33">
        <f t="shared" si="30"/>
      </c>
      <c r="P49" s="48" t="b">
        <f t="shared" si="31"/>
        <v>0</v>
      </c>
      <c r="Q49" s="48">
        <f t="shared" si="32"/>
      </c>
      <c r="R49" s="48">
        <f ca="1" t="shared" si="33"/>
      </c>
      <c r="S49" s="48">
        <f t="shared" si="34"/>
      </c>
      <c r="T49" s="48">
        <f t="shared" si="35"/>
      </c>
      <c r="U49" s="53">
        <f ca="1" t="shared" si="36"/>
      </c>
      <c r="V49" s="55">
        <f ca="1" t="shared" si="36"/>
      </c>
      <c r="W49" s="33">
        <f ca="1" t="shared" si="20"/>
      </c>
      <c r="X49" s="33">
        <f ca="1" t="shared" si="20"/>
      </c>
      <c r="Y49" s="33">
        <f ca="1" t="shared" si="20"/>
      </c>
      <c r="Z49" s="33">
        <f ca="1" t="shared" si="20"/>
      </c>
      <c r="AA49" s="33">
        <f ca="1" t="shared" si="20"/>
      </c>
      <c r="AB49" s="33">
        <f ca="1" t="shared" si="20"/>
      </c>
      <c r="AC49" s="33">
        <f ca="1" t="shared" si="21"/>
      </c>
      <c r="AD49" s="52">
        <f ca="1" t="shared" si="21"/>
      </c>
      <c r="AE49" s="33">
        <f ca="1" t="shared" si="21"/>
      </c>
    </row>
    <row r="52" spans="1:26" ht="23.25">
      <c r="A52" s="1" t="s">
        <v>129</v>
      </c>
      <c r="B52" s="2" t="s">
        <v>23</v>
      </c>
      <c r="C52" s="2" t="s">
        <v>16</v>
      </c>
      <c r="D52" s="2"/>
      <c r="E52" s="2"/>
      <c r="F52" s="2" t="s">
        <v>59</v>
      </c>
      <c r="I52" s="2"/>
      <c r="J52" s="2"/>
      <c r="U52" s="1" t="s">
        <v>129</v>
      </c>
      <c r="V52" s="2" t="s">
        <v>23</v>
      </c>
      <c r="W52" s="2" t="s">
        <v>16</v>
      </c>
      <c r="X52" s="2"/>
      <c r="Y52" s="2"/>
      <c r="Z52" s="2" t="str">
        <f>F52</f>
        <v>B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14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100"/>
    </row>
    <row r="56" spans="1:31" ht="15.75">
      <c r="A56" s="54" t="s">
        <v>95</v>
      </c>
      <c r="B56" s="53" t="s">
        <v>96</v>
      </c>
      <c r="C56" s="77">
        <v>6</v>
      </c>
      <c r="D56" s="33">
        <f>IF(OR(A56="",C56=""),"",RANK(C56,$C$56:$C$74,0)+(COUNT($C$56:$C$74)+1-RANK(C56,$C$56:$C$74,0)-RANK(C56,$C$56:$C$74,1))/2)</f>
        <v>3</v>
      </c>
      <c r="E56" s="77">
        <v>4</v>
      </c>
      <c r="F56" s="33">
        <f>IF(OR(A56="",E56=""),"",RANK(E56,$E$56:$E$74,0)+(COUNT($E$56:$E$74)+1-RANK(E56,$E$56:$E$74,0)-RANK(E56,$E$56:$E$74,1))/2)</f>
        <v>1.5</v>
      </c>
      <c r="G56" s="77">
        <v>1</v>
      </c>
      <c r="H56" s="33">
        <f>IF(OR(A56="",G56=""),"",RANK(G56,$G$56:$G$74,0)+(COUNT($G$56:$G$74)+1-RANK(G56,$G$56:$G$74,0)-RANK(G56,$G$56:$G$74,1))/2)</f>
        <v>8.5</v>
      </c>
      <c r="I56" s="33">
        <f>C56</f>
        <v>6</v>
      </c>
      <c r="J56" s="33">
        <f>E56</f>
        <v>4</v>
      </c>
      <c r="K56" s="33">
        <f>G56</f>
        <v>1</v>
      </c>
      <c r="L56" s="33">
        <f>IF(A56=0,"",SUM(C56,E56,G56))</f>
        <v>11</v>
      </c>
      <c r="M56" s="52">
        <f>SUM(D56,F56,H56,IF(L56="",200,-L56/10^3),-LARGE(I56:K56,1)/10^6,-LARGE(I56:K56,2)/10^9,-LARGE(I56:K56,3)/10^12)</f>
        <v>12.988993995999</v>
      </c>
      <c r="N56" s="33">
        <f>IF(L56="","",RANK(M56,$M$56:$M$74,1)+(COUNT($M$56:$M$74)+1-RANK(M56,$M$56:$M$74,0)-RANK(M56,$M$56:$M$74,1))/2)</f>
        <v>2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2.055</v>
      </c>
      <c r="S56" s="48">
        <f>IF(R56="","",RANK(R56,R$56:R$74,1))</f>
        <v>2</v>
      </c>
      <c r="T56" s="48">
        <f>IF(S56="","",INDEX(Q$56:Q$74,MATCH(ROW(P1),S$56:S$74,0)))</f>
        <v>69</v>
      </c>
      <c r="U56" s="53" t="str">
        <f ca="1">IF($T56="","",OFFSET(A$1,$T56,))</f>
        <v>LAVAGNOLI Dominique</v>
      </c>
      <c r="V56" s="55" t="str">
        <f ca="1">IF($T56="","",OFFSET(B$1,$T56,))</f>
        <v>APG38</v>
      </c>
      <c r="W56" s="77">
        <f aca="true" ca="1" t="shared" si="37" ref="W56:AB74">IF($T56="","",OFFSET(C$1,$T56,))</f>
        <v>5</v>
      </c>
      <c r="X56" s="33">
        <f ca="1" t="shared" si="37"/>
        <v>4</v>
      </c>
      <c r="Y56" s="77">
        <f ca="1" t="shared" si="37"/>
        <v>3</v>
      </c>
      <c r="Z56" s="33">
        <f ca="1" t="shared" si="37"/>
        <v>4</v>
      </c>
      <c r="AA56" s="77">
        <f ca="1" t="shared" si="37"/>
        <v>4</v>
      </c>
      <c r="AB56" s="33">
        <f ca="1" t="shared" si="37"/>
        <v>1</v>
      </c>
      <c r="AC56" s="33">
        <f aca="true" ca="1" t="shared" si="38" ref="AC56:AE74">IF($T56="","",OFFSET(L$1,$T56,))</f>
        <v>12</v>
      </c>
      <c r="AD56" s="52">
        <f ca="1" t="shared" si="38"/>
        <v>8.987994995997</v>
      </c>
      <c r="AE56" s="33">
        <f ca="1" t="shared" si="38"/>
        <v>1</v>
      </c>
    </row>
    <row r="57" spans="1:31" ht="15.75" customHeight="1">
      <c r="A57" s="46"/>
      <c r="B57" s="46"/>
      <c r="C57" s="77"/>
      <c r="D57" s="33">
        <f aca="true" t="shared" si="39" ref="D57:D74">IF(OR(A57="",C57=""),"",RANK(C57,$C$56:$C$74,0)+(COUNT($C$56:$C$74)+1-RANK(C57,$C$56:$C$74,0)-RANK(C57,$C$56:$C$74,1))/2)</f>
      </c>
      <c r="E57" s="77"/>
      <c r="F57" s="33">
        <f aca="true" t="shared" si="40" ref="F57:F74">IF(OR(A57="",E57=""),"",RANK(E57,$E$56:$E$74,0)+(COUNT($E$56:$E$74)+1-RANK(E57,$E$56:$E$74,0)-RANK(E57,$E$56:$E$74,1))/2)</f>
      </c>
      <c r="G57" s="77"/>
      <c r="H57" s="33">
        <f aca="true" t="shared" si="41" ref="H57:H74">IF(OR(A57="",G57=""),"",RANK(G57,$G$56:$G$74,0)+(COUNT($G$56:$G$74)+1-RANK(G57,$G$56:$G$74,0)-RANK(G57,$G$56:$G$74,1))/2)</f>
      </c>
      <c r="I57" s="33">
        <f aca="true" t="shared" si="42" ref="I57:I74">C57</f>
        <v>0</v>
      </c>
      <c r="J57" s="33">
        <f aca="true" t="shared" si="43" ref="J57:J74">E57</f>
        <v>0</v>
      </c>
      <c r="K57" s="33">
        <f aca="true" t="shared" si="44" ref="K57:K74">G57</f>
        <v>0</v>
      </c>
      <c r="L57" s="33">
        <f aca="true" t="shared" si="45" ref="L57:L74">IF(A57=0,"",SUM(C57,E57,G57))</f>
      </c>
      <c r="M57" s="52">
        <f aca="true" t="shared" si="46" ref="M57:M74">SUM(D57,F57,H57,IF(L57="",200,-L57/10^3),-LARGE(I57:K57,1)/10^6,-LARGE(I57:K57,2)/10^9,-LARGE(I57:K57,3)/10^12)</f>
        <v>200</v>
      </c>
      <c r="N57" s="33">
        <f aca="true" t="shared" si="47" ref="N57:N74">IF(L57="","",RANK(M57,$M$56:$M$74,1)+(COUNT($M$56:$M$74)+1-RANK(M57,$M$56:$M$74,0)-RANK(M57,$M$56:$M$74,1))/2)</f>
      </c>
      <c r="P57" s="48" t="b">
        <f aca="true" t="shared" si="48" ref="P57:P74">IF((A57&lt;&gt;""),ROW(A57))</f>
        <v>0</v>
      </c>
      <c r="Q57" s="48">
        <f aca="true" t="shared" si="49" ref="Q57:Q74">IF(Q$55&gt;=ROW(P2),SMALL(P$56:P$74,ROW(P2))-1,"")</f>
        <v>57</v>
      </c>
      <c r="R57" s="48">
        <f aca="true" ca="1" t="shared" si="50" ref="R57:R74">IF($Q57="","",OFFSET(N$1,Q57,)+(Q57/1000))</f>
        <v>6.057</v>
      </c>
      <c r="S57" s="48">
        <f aca="true" t="shared" si="51" ref="S57:S74">IF(R57="","",RANK(R57,R$56:R$74,1))</f>
        <v>6</v>
      </c>
      <c r="T57" s="48">
        <f aca="true" t="shared" si="52" ref="T57:T74">IF(S57="","",INDEX(Q$56:Q$74,MATCH(ROW(P2),S$56:S$74,0)))</f>
        <v>55</v>
      </c>
      <c r="U57" s="53" t="str">
        <f aca="true" ca="1" t="shared" si="53" ref="U57:V74">IF($T57="","",OFFSET(A$1,$T57,))</f>
        <v>PERRIN Joris</v>
      </c>
      <c r="V57" s="55" t="str">
        <f ca="1" t="shared" si="53"/>
        <v>TRUITE PASSION</v>
      </c>
      <c r="W57" s="77">
        <f ca="1" t="shared" si="37"/>
        <v>6</v>
      </c>
      <c r="X57" s="33">
        <f ca="1" t="shared" si="37"/>
        <v>3</v>
      </c>
      <c r="Y57" s="77">
        <f ca="1" t="shared" si="37"/>
        <v>4</v>
      </c>
      <c r="Z57" s="33">
        <f ca="1" t="shared" si="37"/>
        <v>1.5</v>
      </c>
      <c r="AA57" s="77">
        <f ca="1" t="shared" si="37"/>
        <v>1</v>
      </c>
      <c r="AB57" s="33">
        <f ca="1" t="shared" si="37"/>
        <v>8.5</v>
      </c>
      <c r="AC57" s="33">
        <f ca="1" t="shared" si="38"/>
        <v>11</v>
      </c>
      <c r="AD57" s="52">
        <f ca="1" t="shared" si="38"/>
        <v>12.988993995999</v>
      </c>
      <c r="AE57" s="33">
        <f ca="1" t="shared" si="38"/>
        <v>2</v>
      </c>
    </row>
    <row r="58" spans="1:31" ht="15.75">
      <c r="A58" s="54" t="s">
        <v>97</v>
      </c>
      <c r="B58" s="54" t="s">
        <v>47</v>
      </c>
      <c r="C58" s="77">
        <v>8</v>
      </c>
      <c r="D58" s="33">
        <f t="shared" si="39"/>
        <v>1</v>
      </c>
      <c r="E58" s="77">
        <v>1</v>
      </c>
      <c r="F58" s="33">
        <f t="shared" si="40"/>
        <v>8</v>
      </c>
      <c r="G58" s="77">
        <v>0</v>
      </c>
      <c r="H58" s="33">
        <f t="shared" si="41"/>
        <v>13</v>
      </c>
      <c r="I58" s="33">
        <f t="shared" si="42"/>
        <v>8</v>
      </c>
      <c r="J58" s="33">
        <f t="shared" si="43"/>
        <v>1</v>
      </c>
      <c r="K58" s="33">
        <f t="shared" si="44"/>
        <v>0</v>
      </c>
      <c r="L58" s="33">
        <f t="shared" si="45"/>
        <v>9</v>
      </c>
      <c r="M58" s="52">
        <f t="shared" si="46"/>
        <v>21.990991999</v>
      </c>
      <c r="N58" s="33">
        <f t="shared" si="47"/>
        <v>6</v>
      </c>
      <c r="P58" s="48">
        <f t="shared" si="48"/>
        <v>58</v>
      </c>
      <c r="Q58" s="48">
        <f t="shared" si="49"/>
        <v>58</v>
      </c>
      <c r="R58" s="48">
        <f ca="1" t="shared" si="50"/>
        <v>4.058</v>
      </c>
      <c r="S58" s="48">
        <f t="shared" si="51"/>
        <v>4</v>
      </c>
      <c r="T58" s="48">
        <f t="shared" si="52"/>
        <v>67</v>
      </c>
      <c r="U58" s="53" t="str">
        <f ca="1" t="shared" si="53"/>
        <v>SURIN Nicolas</v>
      </c>
      <c r="V58" s="55" t="str">
        <f ca="1" t="shared" si="53"/>
        <v>SALMO TOC</v>
      </c>
      <c r="W58" s="77">
        <f ca="1" t="shared" si="37"/>
        <v>4</v>
      </c>
      <c r="X58" s="33">
        <f ca="1" t="shared" si="37"/>
        <v>5.5</v>
      </c>
      <c r="Y58" s="77">
        <f ca="1" t="shared" si="37"/>
        <v>4</v>
      </c>
      <c r="Z58" s="33">
        <f ca="1" t="shared" si="37"/>
        <v>1.5</v>
      </c>
      <c r="AA58" s="77">
        <f ca="1" t="shared" si="37"/>
        <v>1</v>
      </c>
      <c r="AB58" s="33">
        <f ca="1" t="shared" si="37"/>
        <v>8.5</v>
      </c>
      <c r="AC58" s="33">
        <f ca="1" t="shared" si="38"/>
        <v>9</v>
      </c>
      <c r="AD58" s="52">
        <f ca="1" t="shared" si="38"/>
        <v>15.490995995998999</v>
      </c>
      <c r="AE58" s="33">
        <f ca="1" t="shared" si="38"/>
        <v>3</v>
      </c>
    </row>
    <row r="59" spans="1:31" ht="15.75">
      <c r="A59" s="53" t="s">
        <v>92</v>
      </c>
      <c r="B59" s="53" t="s">
        <v>101</v>
      </c>
      <c r="C59" s="77">
        <v>2</v>
      </c>
      <c r="D59" s="33">
        <f t="shared" si="39"/>
        <v>9.5</v>
      </c>
      <c r="E59" s="77">
        <v>3</v>
      </c>
      <c r="F59" s="33">
        <f t="shared" si="40"/>
        <v>4</v>
      </c>
      <c r="G59" s="77">
        <v>2</v>
      </c>
      <c r="H59" s="33">
        <f t="shared" si="41"/>
        <v>4</v>
      </c>
      <c r="I59" s="33">
        <f t="shared" si="42"/>
        <v>2</v>
      </c>
      <c r="J59" s="33">
        <f t="shared" si="43"/>
        <v>3</v>
      </c>
      <c r="K59" s="33">
        <f t="shared" si="44"/>
        <v>2</v>
      </c>
      <c r="L59" s="33">
        <f t="shared" si="45"/>
        <v>7</v>
      </c>
      <c r="M59" s="52">
        <f t="shared" si="46"/>
        <v>17.492996997998</v>
      </c>
      <c r="N59" s="33">
        <f t="shared" si="47"/>
        <v>4</v>
      </c>
      <c r="P59" s="48">
        <f t="shared" si="48"/>
        <v>59</v>
      </c>
      <c r="Q59" s="48">
        <f t="shared" si="49"/>
        <v>59</v>
      </c>
      <c r="R59" s="48">
        <f ca="1" t="shared" si="50"/>
        <v>12.559</v>
      </c>
      <c r="S59" s="48">
        <f t="shared" si="51"/>
        <v>12</v>
      </c>
      <c r="T59" s="48">
        <f t="shared" si="52"/>
        <v>58</v>
      </c>
      <c r="U59" s="53" t="str">
        <f ca="1" t="shared" si="53"/>
        <v>HERNANDEZ Franck</v>
      </c>
      <c r="V59" s="55" t="str">
        <f ca="1" t="shared" si="53"/>
        <v>PSM ARTICO</v>
      </c>
      <c r="W59" s="77">
        <f ca="1" t="shared" si="37"/>
        <v>2</v>
      </c>
      <c r="X59" s="33">
        <f ca="1" t="shared" si="37"/>
        <v>9.5</v>
      </c>
      <c r="Y59" s="77">
        <f ca="1" t="shared" si="37"/>
        <v>3</v>
      </c>
      <c r="Z59" s="33">
        <f ca="1" t="shared" si="37"/>
        <v>4</v>
      </c>
      <c r="AA59" s="77">
        <f ca="1" t="shared" si="37"/>
        <v>2</v>
      </c>
      <c r="AB59" s="33">
        <f ca="1" t="shared" si="37"/>
        <v>4</v>
      </c>
      <c r="AC59" s="33">
        <f ca="1" t="shared" si="38"/>
        <v>7</v>
      </c>
      <c r="AD59" s="52">
        <f ca="1" t="shared" si="38"/>
        <v>17.492996997998</v>
      </c>
      <c r="AE59" s="33">
        <f ca="1" t="shared" si="38"/>
        <v>4</v>
      </c>
    </row>
    <row r="60" spans="1:31" ht="15.75">
      <c r="A60" s="53" t="s">
        <v>126</v>
      </c>
      <c r="B60" s="53" t="s">
        <v>100</v>
      </c>
      <c r="C60" s="77">
        <v>2</v>
      </c>
      <c r="D60" s="33">
        <f t="shared" si="39"/>
        <v>9.5</v>
      </c>
      <c r="E60" s="77">
        <v>0</v>
      </c>
      <c r="F60" s="33">
        <f t="shared" si="40"/>
        <v>12.5</v>
      </c>
      <c r="G60" s="77">
        <v>1</v>
      </c>
      <c r="H60" s="33">
        <f t="shared" si="41"/>
        <v>8.5</v>
      </c>
      <c r="I60" s="33">
        <f t="shared" si="42"/>
        <v>2</v>
      </c>
      <c r="J60" s="33">
        <f t="shared" si="43"/>
        <v>0</v>
      </c>
      <c r="K60" s="33">
        <f t="shared" si="44"/>
        <v>1</v>
      </c>
      <c r="L60" s="33">
        <f t="shared" si="45"/>
        <v>3</v>
      </c>
      <c r="M60" s="52">
        <f t="shared" si="46"/>
        <v>30.496997999</v>
      </c>
      <c r="N60" s="33">
        <f t="shared" si="47"/>
        <v>12.5</v>
      </c>
      <c r="P60" s="48">
        <f t="shared" si="48"/>
        <v>60</v>
      </c>
      <c r="Q60" s="48">
        <f t="shared" si="49"/>
        <v>60</v>
      </c>
      <c r="R60" s="48">
        <f ca="1" t="shared" si="50"/>
        <v>11.06</v>
      </c>
      <c r="S60" s="48">
        <f t="shared" si="51"/>
        <v>11</v>
      </c>
      <c r="T60" s="48">
        <f t="shared" si="52"/>
        <v>61</v>
      </c>
      <c r="U60" s="53" t="str">
        <f ca="1" t="shared" si="53"/>
        <v>FARCY Pascal</v>
      </c>
      <c r="V60" s="55" t="str">
        <f ca="1" t="shared" si="53"/>
        <v>SALMO GARONNE</v>
      </c>
      <c r="W60" s="77">
        <f ca="1" t="shared" si="37"/>
        <v>1</v>
      </c>
      <c r="X60" s="33">
        <f ca="1" t="shared" si="37"/>
        <v>12.5</v>
      </c>
      <c r="Y60" s="77">
        <f ca="1" t="shared" si="37"/>
        <v>3</v>
      </c>
      <c r="Z60" s="33">
        <f ca="1" t="shared" si="37"/>
        <v>4</v>
      </c>
      <c r="AA60" s="77">
        <f ca="1" t="shared" si="37"/>
        <v>2</v>
      </c>
      <c r="AB60" s="33">
        <f ca="1" t="shared" si="37"/>
        <v>4</v>
      </c>
      <c r="AC60" s="33">
        <f ca="1" t="shared" si="38"/>
        <v>6</v>
      </c>
      <c r="AD60" s="52">
        <f ca="1" t="shared" si="38"/>
        <v>20.493996997999</v>
      </c>
      <c r="AE60" s="33">
        <f ca="1" t="shared" si="38"/>
        <v>5</v>
      </c>
    </row>
    <row r="61" spans="1:31" ht="15.75">
      <c r="A61" s="53" t="s">
        <v>124</v>
      </c>
      <c r="B61" s="53" t="s">
        <v>91</v>
      </c>
      <c r="C61" s="77">
        <v>4</v>
      </c>
      <c r="D61" s="33">
        <f t="shared" si="39"/>
        <v>5.5</v>
      </c>
      <c r="E61" s="77">
        <v>0</v>
      </c>
      <c r="F61" s="33">
        <f t="shared" si="40"/>
        <v>12.5</v>
      </c>
      <c r="G61" s="77">
        <v>1</v>
      </c>
      <c r="H61" s="33">
        <f t="shared" si="41"/>
        <v>8.5</v>
      </c>
      <c r="I61" s="33">
        <f t="shared" si="42"/>
        <v>4</v>
      </c>
      <c r="J61" s="33">
        <f t="shared" si="43"/>
        <v>0</v>
      </c>
      <c r="K61" s="33">
        <f t="shared" si="44"/>
        <v>1</v>
      </c>
      <c r="L61" s="33">
        <f t="shared" si="45"/>
        <v>5</v>
      </c>
      <c r="M61" s="52">
        <f t="shared" si="46"/>
        <v>26.494995999</v>
      </c>
      <c r="N61" s="33">
        <f t="shared" si="47"/>
        <v>11</v>
      </c>
      <c r="P61" s="48">
        <f t="shared" si="48"/>
        <v>61</v>
      </c>
      <c r="Q61" s="48">
        <f t="shared" si="49"/>
        <v>61</v>
      </c>
      <c r="R61" s="48">
        <f ca="1" t="shared" si="50"/>
        <v>5.061</v>
      </c>
      <c r="S61" s="48">
        <f t="shared" si="51"/>
        <v>5</v>
      </c>
      <c r="T61" s="48">
        <f t="shared" si="52"/>
        <v>57</v>
      </c>
      <c r="U61" s="54" t="str">
        <f ca="1" t="shared" si="53"/>
        <v>LEYGNIER Sylvain</v>
      </c>
      <c r="V61" s="55" t="str">
        <f ca="1" t="shared" si="53"/>
        <v>APG38</v>
      </c>
      <c r="W61" s="77">
        <f ca="1" t="shared" si="37"/>
        <v>8</v>
      </c>
      <c r="X61" s="33">
        <f ca="1" t="shared" si="37"/>
        <v>1</v>
      </c>
      <c r="Y61" s="77">
        <f ca="1" t="shared" si="37"/>
        <v>1</v>
      </c>
      <c r="Z61" s="33">
        <f ca="1" t="shared" si="37"/>
        <v>8</v>
      </c>
      <c r="AA61" s="77">
        <f ca="1" t="shared" si="37"/>
        <v>0</v>
      </c>
      <c r="AB61" s="33">
        <f ca="1" t="shared" si="37"/>
        <v>13</v>
      </c>
      <c r="AC61" s="33">
        <f ca="1" t="shared" si="38"/>
        <v>9</v>
      </c>
      <c r="AD61" s="52">
        <f ca="1" t="shared" si="38"/>
        <v>21.990991999</v>
      </c>
      <c r="AE61" s="33">
        <f ca="1" t="shared" si="38"/>
        <v>6</v>
      </c>
    </row>
    <row r="62" spans="1:31" ht="15" customHeight="1">
      <c r="A62" s="53" t="s">
        <v>11</v>
      </c>
      <c r="B62" s="53" t="s">
        <v>94</v>
      </c>
      <c r="C62" s="77">
        <v>1</v>
      </c>
      <c r="D62" s="33">
        <f t="shared" si="39"/>
        <v>12.5</v>
      </c>
      <c r="E62" s="77">
        <v>3</v>
      </c>
      <c r="F62" s="33">
        <f t="shared" si="40"/>
        <v>4</v>
      </c>
      <c r="G62" s="77">
        <v>2</v>
      </c>
      <c r="H62" s="33">
        <f t="shared" si="41"/>
        <v>4</v>
      </c>
      <c r="I62" s="33">
        <f t="shared" si="42"/>
        <v>1</v>
      </c>
      <c r="J62" s="33">
        <f t="shared" si="43"/>
        <v>3</v>
      </c>
      <c r="K62" s="33">
        <f t="shared" si="44"/>
        <v>2</v>
      </c>
      <c r="L62" s="33">
        <f t="shared" si="45"/>
        <v>6</v>
      </c>
      <c r="M62" s="52">
        <f t="shared" si="46"/>
        <v>20.493996997999</v>
      </c>
      <c r="N62" s="33">
        <f t="shared" si="47"/>
        <v>5</v>
      </c>
      <c r="P62" s="48">
        <f t="shared" si="48"/>
        <v>62</v>
      </c>
      <c r="Q62" s="48">
        <f t="shared" si="49"/>
        <v>62</v>
      </c>
      <c r="R62" s="48">
        <f ca="1" t="shared" si="50"/>
        <v>10.062</v>
      </c>
      <c r="S62" s="48">
        <f t="shared" si="51"/>
        <v>10</v>
      </c>
      <c r="T62" s="48">
        <f t="shared" si="52"/>
        <v>68</v>
      </c>
      <c r="U62" s="53" t="str">
        <f ca="1" t="shared" si="53"/>
        <v>DOURTHE Yoann</v>
      </c>
      <c r="V62" s="55" t="str">
        <f ca="1" t="shared" si="53"/>
        <v>NO KILL 33</v>
      </c>
      <c r="W62" s="77">
        <f ca="1" t="shared" si="37"/>
        <v>7</v>
      </c>
      <c r="X62" s="33">
        <f ca="1" t="shared" si="37"/>
        <v>2</v>
      </c>
      <c r="Y62" s="77">
        <f ca="1" t="shared" si="37"/>
        <v>1</v>
      </c>
      <c r="Z62" s="33">
        <f ca="1" t="shared" si="37"/>
        <v>8</v>
      </c>
      <c r="AA62" s="77">
        <f ca="1" t="shared" si="37"/>
        <v>0</v>
      </c>
      <c r="AB62" s="33">
        <f ca="1" t="shared" si="37"/>
        <v>13</v>
      </c>
      <c r="AC62" s="33">
        <f ca="1" t="shared" si="38"/>
        <v>8</v>
      </c>
      <c r="AD62" s="52">
        <f ca="1" t="shared" si="38"/>
        <v>22.991992999</v>
      </c>
      <c r="AE62" s="33">
        <f ca="1" t="shared" si="38"/>
        <v>7</v>
      </c>
    </row>
    <row r="63" spans="1:31" ht="15.75">
      <c r="A63" s="53" t="s">
        <v>3</v>
      </c>
      <c r="B63" s="53" t="s">
        <v>89</v>
      </c>
      <c r="C63" s="77">
        <v>2</v>
      </c>
      <c r="D63" s="33">
        <f t="shared" si="39"/>
        <v>9.5</v>
      </c>
      <c r="E63" s="77">
        <v>1</v>
      </c>
      <c r="F63" s="33">
        <f t="shared" si="40"/>
        <v>8</v>
      </c>
      <c r="G63" s="77">
        <v>1</v>
      </c>
      <c r="H63" s="33">
        <f t="shared" si="41"/>
        <v>8.5</v>
      </c>
      <c r="I63" s="33">
        <f t="shared" si="42"/>
        <v>2</v>
      </c>
      <c r="J63" s="33">
        <f t="shared" si="43"/>
        <v>1</v>
      </c>
      <c r="K63" s="33">
        <f t="shared" si="44"/>
        <v>1</v>
      </c>
      <c r="L63" s="33">
        <f t="shared" si="45"/>
        <v>4</v>
      </c>
      <c r="M63" s="52">
        <f t="shared" si="46"/>
        <v>25.995997998999</v>
      </c>
      <c r="N63" s="33">
        <f t="shared" si="47"/>
        <v>10</v>
      </c>
      <c r="P63" s="48">
        <f t="shared" si="48"/>
        <v>63</v>
      </c>
      <c r="Q63" s="48">
        <f t="shared" si="49"/>
        <v>63</v>
      </c>
      <c r="R63" s="48">
        <f ca="1" t="shared" si="50"/>
        <v>8.063</v>
      </c>
      <c r="S63" s="48">
        <f t="shared" si="51"/>
        <v>8</v>
      </c>
      <c r="T63" s="48">
        <f t="shared" si="52"/>
        <v>63</v>
      </c>
      <c r="U63" s="53" t="str">
        <f ca="1" t="shared" si="53"/>
        <v>SARGEANE Reda</v>
      </c>
      <c r="V63" s="55" t="str">
        <f ca="1" t="shared" si="53"/>
        <v>NO KILL 09</v>
      </c>
      <c r="W63" s="77">
        <f ca="1" t="shared" si="37"/>
        <v>3</v>
      </c>
      <c r="X63" s="33">
        <f ca="1" t="shared" si="37"/>
        <v>7</v>
      </c>
      <c r="Y63" s="77">
        <f ca="1" t="shared" si="37"/>
        <v>0</v>
      </c>
      <c r="Z63" s="33">
        <f ca="1" t="shared" si="37"/>
        <v>12.5</v>
      </c>
      <c r="AA63" s="77">
        <f ca="1" t="shared" si="37"/>
        <v>2</v>
      </c>
      <c r="AB63" s="33">
        <f ca="1" t="shared" si="37"/>
        <v>4</v>
      </c>
      <c r="AC63" s="33">
        <f ca="1" t="shared" si="38"/>
        <v>5</v>
      </c>
      <c r="AD63" s="52">
        <f ca="1" t="shared" si="38"/>
        <v>23.494996998</v>
      </c>
      <c r="AE63" s="33">
        <f ca="1" t="shared" si="38"/>
        <v>8</v>
      </c>
    </row>
    <row r="64" spans="1:31" ht="15.75">
      <c r="A64" s="53" t="s">
        <v>10</v>
      </c>
      <c r="B64" s="53" t="s">
        <v>89</v>
      </c>
      <c r="C64" s="77">
        <v>3</v>
      </c>
      <c r="D64" s="33">
        <f t="shared" si="39"/>
        <v>7</v>
      </c>
      <c r="E64" s="77">
        <v>0</v>
      </c>
      <c r="F64" s="33">
        <f t="shared" si="40"/>
        <v>12.5</v>
      </c>
      <c r="G64" s="77">
        <v>2</v>
      </c>
      <c r="H64" s="33">
        <f t="shared" si="41"/>
        <v>4</v>
      </c>
      <c r="I64" s="33">
        <f t="shared" si="42"/>
        <v>3</v>
      </c>
      <c r="J64" s="33">
        <f t="shared" si="43"/>
        <v>0</v>
      </c>
      <c r="K64" s="33">
        <f t="shared" si="44"/>
        <v>2</v>
      </c>
      <c r="L64" s="33">
        <f t="shared" si="45"/>
        <v>5</v>
      </c>
      <c r="M64" s="52">
        <f t="shared" si="46"/>
        <v>23.494996998</v>
      </c>
      <c r="N64" s="33">
        <f t="shared" si="47"/>
        <v>8</v>
      </c>
      <c r="P64" s="48">
        <f t="shared" si="48"/>
        <v>64</v>
      </c>
      <c r="Q64" s="48">
        <f t="shared" si="49"/>
        <v>64</v>
      </c>
      <c r="R64" s="48">
        <f ca="1" t="shared" si="50"/>
        <v>14.064</v>
      </c>
      <c r="S64" s="48">
        <f t="shared" si="51"/>
        <v>14</v>
      </c>
      <c r="T64" s="48">
        <f t="shared" si="52"/>
        <v>65</v>
      </c>
      <c r="U64" s="54" t="str">
        <f ca="1" t="shared" si="53"/>
        <v>Mathieu MARRAST</v>
      </c>
      <c r="V64" s="55" t="str">
        <f ca="1" t="shared" si="53"/>
        <v>TRUITE TOC</v>
      </c>
      <c r="W64" s="77">
        <f ca="1" t="shared" si="37"/>
        <v>0</v>
      </c>
      <c r="X64" s="33">
        <f ca="1" t="shared" si="37"/>
        <v>14</v>
      </c>
      <c r="Y64" s="77">
        <f ca="1" t="shared" si="37"/>
        <v>1</v>
      </c>
      <c r="Z64" s="33">
        <f ca="1" t="shared" si="37"/>
        <v>8</v>
      </c>
      <c r="AA64" s="77">
        <f ca="1" t="shared" si="37"/>
        <v>3</v>
      </c>
      <c r="AB64" s="33">
        <f ca="1" t="shared" si="37"/>
        <v>2</v>
      </c>
      <c r="AC64" s="33">
        <f ca="1" t="shared" si="38"/>
        <v>4</v>
      </c>
      <c r="AD64" s="52">
        <f ca="1" t="shared" si="38"/>
        <v>23.995996999</v>
      </c>
      <c r="AE64" s="33">
        <f ca="1" t="shared" si="38"/>
        <v>9</v>
      </c>
    </row>
    <row r="65" spans="1:31" ht="15.75">
      <c r="A65" s="53" t="s">
        <v>120</v>
      </c>
      <c r="B65" s="53" t="s">
        <v>102</v>
      </c>
      <c r="C65" s="77">
        <v>1</v>
      </c>
      <c r="D65" s="33">
        <f t="shared" si="39"/>
        <v>12.5</v>
      </c>
      <c r="E65" s="77">
        <v>1</v>
      </c>
      <c r="F65" s="33">
        <f t="shared" si="40"/>
        <v>8</v>
      </c>
      <c r="G65" s="77">
        <v>0</v>
      </c>
      <c r="H65" s="33">
        <f t="shared" si="41"/>
        <v>13</v>
      </c>
      <c r="I65" s="33">
        <f t="shared" si="42"/>
        <v>1</v>
      </c>
      <c r="J65" s="33">
        <f t="shared" si="43"/>
        <v>1</v>
      </c>
      <c r="K65" s="33">
        <f t="shared" si="44"/>
        <v>0</v>
      </c>
      <c r="L65" s="33">
        <f t="shared" si="45"/>
        <v>2</v>
      </c>
      <c r="M65" s="52">
        <f t="shared" si="46"/>
        <v>33.497998999</v>
      </c>
      <c r="N65" s="33">
        <f t="shared" si="47"/>
        <v>14</v>
      </c>
      <c r="P65" s="48">
        <f t="shared" si="48"/>
        <v>65</v>
      </c>
      <c r="Q65" s="48">
        <f t="shared" si="49"/>
        <v>65</v>
      </c>
      <c r="R65" s="48">
        <f ca="1" t="shared" si="50"/>
        <v>9.065</v>
      </c>
      <c r="S65" s="48">
        <f t="shared" si="51"/>
        <v>9</v>
      </c>
      <c r="T65" s="48">
        <f t="shared" si="52"/>
        <v>62</v>
      </c>
      <c r="U65" s="53" t="str">
        <f ca="1" t="shared" si="53"/>
        <v>LAFAGE Thierry</v>
      </c>
      <c r="V65" s="55" t="str">
        <f ca="1" t="shared" si="53"/>
        <v>NO KILL 09</v>
      </c>
      <c r="W65" s="77">
        <f ca="1" t="shared" si="37"/>
        <v>2</v>
      </c>
      <c r="X65" s="33">
        <f ca="1" t="shared" si="37"/>
        <v>9.5</v>
      </c>
      <c r="Y65" s="77">
        <f ca="1" t="shared" si="37"/>
        <v>1</v>
      </c>
      <c r="Z65" s="33">
        <f ca="1" t="shared" si="37"/>
        <v>8</v>
      </c>
      <c r="AA65" s="77">
        <f ca="1" t="shared" si="37"/>
        <v>1</v>
      </c>
      <c r="AB65" s="33">
        <f ca="1" t="shared" si="37"/>
        <v>8.5</v>
      </c>
      <c r="AC65" s="33">
        <f ca="1" t="shared" si="38"/>
        <v>4</v>
      </c>
      <c r="AD65" s="52">
        <f ca="1" t="shared" si="38"/>
        <v>25.995997998999</v>
      </c>
      <c r="AE65" s="33">
        <f ca="1" t="shared" si="38"/>
        <v>10</v>
      </c>
    </row>
    <row r="66" spans="1:31" ht="15" customHeight="1">
      <c r="A66" s="54" t="s">
        <v>115</v>
      </c>
      <c r="B66" s="53" t="s">
        <v>102</v>
      </c>
      <c r="C66" s="77">
        <v>0</v>
      </c>
      <c r="D66" s="33">
        <f t="shared" si="39"/>
        <v>14</v>
      </c>
      <c r="E66" s="77">
        <v>1</v>
      </c>
      <c r="F66" s="33">
        <f t="shared" si="40"/>
        <v>8</v>
      </c>
      <c r="G66" s="77">
        <v>3</v>
      </c>
      <c r="H66" s="33">
        <f t="shared" si="41"/>
        <v>2</v>
      </c>
      <c r="I66" s="33">
        <f t="shared" si="42"/>
        <v>0</v>
      </c>
      <c r="J66" s="33">
        <f t="shared" si="43"/>
        <v>1</v>
      </c>
      <c r="K66" s="33">
        <f t="shared" si="44"/>
        <v>3</v>
      </c>
      <c r="L66" s="33">
        <f t="shared" si="45"/>
        <v>4</v>
      </c>
      <c r="M66" s="52">
        <f t="shared" si="46"/>
        <v>23.995996999</v>
      </c>
      <c r="N66" s="33">
        <f t="shared" si="47"/>
        <v>9</v>
      </c>
      <c r="P66" s="48">
        <f t="shared" si="48"/>
        <v>66</v>
      </c>
      <c r="Q66" s="48">
        <f t="shared" si="49"/>
        <v>66</v>
      </c>
      <c r="R66" s="48">
        <f ca="1" t="shared" si="50"/>
        <v>12.566</v>
      </c>
      <c r="S66" s="48">
        <f t="shared" si="51"/>
        <v>13</v>
      </c>
      <c r="T66" s="48">
        <f t="shared" si="52"/>
        <v>60</v>
      </c>
      <c r="U66" s="54" t="str">
        <f ca="1" t="shared" si="53"/>
        <v>HUGUET Stéphane</v>
      </c>
      <c r="V66" s="55" t="str">
        <f ca="1" t="shared" si="53"/>
        <v>SALMO TOC</v>
      </c>
      <c r="W66" s="77">
        <f ca="1" t="shared" si="37"/>
        <v>4</v>
      </c>
      <c r="X66" s="33">
        <f ca="1" t="shared" si="37"/>
        <v>5.5</v>
      </c>
      <c r="Y66" s="77">
        <f ca="1" t="shared" si="37"/>
        <v>0</v>
      </c>
      <c r="Z66" s="33">
        <f ca="1" t="shared" si="37"/>
        <v>12.5</v>
      </c>
      <c r="AA66" s="77">
        <f ca="1" t="shared" si="37"/>
        <v>1</v>
      </c>
      <c r="AB66" s="33">
        <f ca="1" t="shared" si="37"/>
        <v>8.5</v>
      </c>
      <c r="AC66" s="33">
        <f ca="1" t="shared" si="38"/>
        <v>5</v>
      </c>
      <c r="AD66" s="52">
        <f ca="1" t="shared" si="38"/>
        <v>26.494995999</v>
      </c>
      <c r="AE66" s="33">
        <f ca="1" t="shared" si="38"/>
        <v>11</v>
      </c>
    </row>
    <row r="67" spans="1:31" ht="15.75">
      <c r="A67" s="53" t="s">
        <v>40</v>
      </c>
      <c r="B67" s="53" t="s">
        <v>94</v>
      </c>
      <c r="C67" s="77">
        <v>2</v>
      </c>
      <c r="D67" s="33">
        <f t="shared" si="39"/>
        <v>9.5</v>
      </c>
      <c r="E67" s="77">
        <v>0</v>
      </c>
      <c r="F67" s="33">
        <f t="shared" si="40"/>
        <v>12.5</v>
      </c>
      <c r="G67" s="77">
        <v>1</v>
      </c>
      <c r="H67" s="33">
        <f t="shared" si="41"/>
        <v>8.5</v>
      </c>
      <c r="I67" s="33">
        <f t="shared" si="42"/>
        <v>2</v>
      </c>
      <c r="J67" s="33">
        <f t="shared" si="43"/>
        <v>0</v>
      </c>
      <c r="K67" s="33">
        <f t="shared" si="44"/>
        <v>1</v>
      </c>
      <c r="L67" s="33">
        <f t="shared" si="45"/>
        <v>3</v>
      </c>
      <c r="M67" s="52">
        <f t="shared" si="46"/>
        <v>30.496997999</v>
      </c>
      <c r="N67" s="33">
        <f t="shared" si="47"/>
        <v>12.5</v>
      </c>
      <c r="P67" s="48">
        <f t="shared" si="48"/>
        <v>67</v>
      </c>
      <c r="Q67" s="48">
        <f t="shared" si="49"/>
        <v>67</v>
      </c>
      <c r="R67" s="48">
        <f ca="1" t="shared" si="50"/>
        <v>3.067</v>
      </c>
      <c r="S67" s="48">
        <f t="shared" si="51"/>
        <v>3</v>
      </c>
      <c r="T67" s="48">
        <f t="shared" si="52"/>
        <v>59</v>
      </c>
      <c r="U67" s="45" t="str">
        <f ca="1" t="shared" si="53"/>
        <v>MARQUILLE J. Pierre</v>
      </c>
      <c r="V67" s="55" t="str">
        <f ca="1" t="shared" si="53"/>
        <v>NO KILL 33</v>
      </c>
      <c r="W67" s="77">
        <f ca="1" t="shared" si="37"/>
        <v>2</v>
      </c>
      <c r="X67" s="33">
        <f ca="1" t="shared" si="37"/>
        <v>9.5</v>
      </c>
      <c r="Y67" s="77">
        <f ca="1" t="shared" si="37"/>
        <v>0</v>
      </c>
      <c r="Z67" s="33">
        <f ca="1" t="shared" si="37"/>
        <v>12.5</v>
      </c>
      <c r="AA67" s="77">
        <f ca="1" t="shared" si="37"/>
        <v>1</v>
      </c>
      <c r="AB67" s="33">
        <f ca="1" t="shared" si="37"/>
        <v>8.5</v>
      </c>
      <c r="AC67" s="33">
        <f ca="1" t="shared" si="38"/>
        <v>3</v>
      </c>
      <c r="AD67" s="52">
        <f ca="1" t="shared" si="38"/>
        <v>30.496997999</v>
      </c>
      <c r="AE67" s="33">
        <f ca="1" t="shared" si="38"/>
        <v>12.5</v>
      </c>
    </row>
    <row r="68" spans="1:31" ht="15.75">
      <c r="A68" s="53" t="s">
        <v>32</v>
      </c>
      <c r="B68" s="53" t="s">
        <v>91</v>
      </c>
      <c r="C68" s="77">
        <v>4</v>
      </c>
      <c r="D68" s="33">
        <f t="shared" si="39"/>
        <v>5.5</v>
      </c>
      <c r="E68" s="77">
        <v>4</v>
      </c>
      <c r="F68" s="33">
        <f t="shared" si="40"/>
        <v>1.5</v>
      </c>
      <c r="G68" s="77">
        <v>1</v>
      </c>
      <c r="H68" s="33">
        <f t="shared" si="41"/>
        <v>8.5</v>
      </c>
      <c r="I68" s="33">
        <f t="shared" si="42"/>
        <v>4</v>
      </c>
      <c r="J68" s="33">
        <f t="shared" si="43"/>
        <v>4</v>
      </c>
      <c r="K68" s="33">
        <f t="shared" si="44"/>
        <v>1</v>
      </c>
      <c r="L68" s="33">
        <f t="shared" si="45"/>
        <v>9</v>
      </c>
      <c r="M68" s="52">
        <f t="shared" si="46"/>
        <v>15.490995995998999</v>
      </c>
      <c r="N68" s="33">
        <f t="shared" si="47"/>
        <v>3</v>
      </c>
      <c r="P68" s="48">
        <f t="shared" si="48"/>
        <v>68</v>
      </c>
      <c r="Q68" s="48">
        <f t="shared" si="49"/>
        <v>68</v>
      </c>
      <c r="R68" s="48">
        <f ca="1" t="shared" si="50"/>
        <v>7.068</v>
      </c>
      <c r="S68" s="48">
        <f t="shared" si="51"/>
        <v>7</v>
      </c>
      <c r="T68" s="48">
        <f t="shared" si="52"/>
        <v>66</v>
      </c>
      <c r="U68" s="53" t="str">
        <f ca="1" t="shared" si="53"/>
        <v>SEGUIN François</v>
      </c>
      <c r="V68" s="55" t="str">
        <f ca="1" t="shared" si="53"/>
        <v>SALMO GARONNE</v>
      </c>
      <c r="W68" s="77">
        <f ca="1" t="shared" si="37"/>
        <v>2</v>
      </c>
      <c r="X68" s="33">
        <f ca="1" t="shared" si="37"/>
        <v>9.5</v>
      </c>
      <c r="Y68" s="77">
        <f ca="1" t="shared" si="37"/>
        <v>0</v>
      </c>
      <c r="Z68" s="33">
        <f ca="1" t="shared" si="37"/>
        <v>12.5</v>
      </c>
      <c r="AA68" s="77">
        <f ca="1" t="shared" si="37"/>
        <v>1</v>
      </c>
      <c r="AB68" s="33">
        <f ca="1" t="shared" si="37"/>
        <v>8.5</v>
      </c>
      <c r="AC68" s="33">
        <f ca="1" t="shared" si="38"/>
        <v>3</v>
      </c>
      <c r="AD68" s="52">
        <f ca="1" t="shared" si="38"/>
        <v>30.496997999</v>
      </c>
      <c r="AE68" s="33">
        <f ca="1" t="shared" si="38"/>
        <v>12.5</v>
      </c>
    </row>
    <row r="69" spans="1:31" ht="15.75">
      <c r="A69" s="45" t="s">
        <v>2</v>
      </c>
      <c r="B69" s="53" t="s">
        <v>100</v>
      </c>
      <c r="C69" s="77">
        <v>7</v>
      </c>
      <c r="D69" s="33">
        <f t="shared" si="39"/>
        <v>2</v>
      </c>
      <c r="E69" s="77">
        <v>1</v>
      </c>
      <c r="F69" s="33">
        <f t="shared" si="40"/>
        <v>8</v>
      </c>
      <c r="G69" s="77">
        <v>0</v>
      </c>
      <c r="H69" s="33">
        <f t="shared" si="41"/>
        <v>13</v>
      </c>
      <c r="I69" s="33">
        <f t="shared" si="42"/>
        <v>7</v>
      </c>
      <c r="J69" s="33">
        <f t="shared" si="43"/>
        <v>1</v>
      </c>
      <c r="K69" s="33">
        <f t="shared" si="44"/>
        <v>0</v>
      </c>
      <c r="L69" s="33">
        <f t="shared" si="45"/>
        <v>8</v>
      </c>
      <c r="M69" s="52">
        <f t="shared" si="46"/>
        <v>22.991992999</v>
      </c>
      <c r="N69" s="33">
        <f t="shared" si="47"/>
        <v>7</v>
      </c>
      <c r="P69" s="48">
        <f t="shared" si="48"/>
        <v>69</v>
      </c>
      <c r="Q69" s="48">
        <f t="shared" si="49"/>
        <v>69</v>
      </c>
      <c r="R69" s="48">
        <f ca="1" t="shared" si="50"/>
        <v>1.069</v>
      </c>
      <c r="S69" s="48">
        <f t="shared" si="51"/>
        <v>1</v>
      </c>
      <c r="T69" s="48">
        <f t="shared" si="52"/>
        <v>64</v>
      </c>
      <c r="U69" s="53" t="str">
        <f ca="1" t="shared" si="53"/>
        <v>CONTACOLLI Loic</v>
      </c>
      <c r="V69" s="55" t="str">
        <f ca="1" t="shared" si="53"/>
        <v>TRUITE TOC</v>
      </c>
      <c r="W69" s="77">
        <f ca="1" t="shared" si="37"/>
        <v>1</v>
      </c>
      <c r="X69" s="33">
        <f ca="1" t="shared" si="37"/>
        <v>12.5</v>
      </c>
      <c r="Y69" s="77">
        <f ca="1" t="shared" si="37"/>
        <v>1</v>
      </c>
      <c r="Z69" s="33">
        <f ca="1" t="shared" si="37"/>
        <v>8</v>
      </c>
      <c r="AA69" s="77">
        <f ca="1" t="shared" si="37"/>
        <v>0</v>
      </c>
      <c r="AB69" s="33">
        <f ca="1" t="shared" si="37"/>
        <v>13</v>
      </c>
      <c r="AC69" s="33">
        <f ca="1" t="shared" si="38"/>
        <v>2</v>
      </c>
      <c r="AD69" s="52">
        <f ca="1" t="shared" si="38"/>
        <v>33.497998999</v>
      </c>
      <c r="AE69" s="33">
        <f ca="1" t="shared" si="38"/>
        <v>14</v>
      </c>
    </row>
    <row r="70" spans="1:31" ht="15.75">
      <c r="A70" s="54" t="s">
        <v>38</v>
      </c>
      <c r="B70" s="53" t="s">
        <v>47</v>
      </c>
      <c r="C70" s="77">
        <v>5</v>
      </c>
      <c r="D70" s="33">
        <f t="shared" si="39"/>
        <v>4</v>
      </c>
      <c r="E70" s="77">
        <v>3</v>
      </c>
      <c r="F70" s="33">
        <f t="shared" si="40"/>
        <v>4</v>
      </c>
      <c r="G70" s="77">
        <v>4</v>
      </c>
      <c r="H70" s="33">
        <f t="shared" si="41"/>
        <v>1</v>
      </c>
      <c r="I70" s="33">
        <f t="shared" si="42"/>
        <v>5</v>
      </c>
      <c r="J70" s="33">
        <f t="shared" si="43"/>
        <v>3</v>
      </c>
      <c r="K70" s="33">
        <f t="shared" si="44"/>
        <v>4</v>
      </c>
      <c r="L70" s="33">
        <f t="shared" si="45"/>
        <v>12</v>
      </c>
      <c r="M70" s="52">
        <f t="shared" si="46"/>
        <v>8.987994995997</v>
      </c>
      <c r="N70" s="33">
        <f t="shared" si="47"/>
        <v>1</v>
      </c>
      <c r="P70" s="48">
        <f t="shared" si="48"/>
        <v>70</v>
      </c>
      <c r="Q70" s="48">
        <f t="shared" si="49"/>
      </c>
      <c r="R70" s="48">
        <f ca="1" t="shared" si="50"/>
      </c>
      <c r="S70" s="48">
        <f t="shared" si="51"/>
      </c>
      <c r="T70" s="48">
        <f t="shared" si="52"/>
      </c>
      <c r="U70" s="53">
        <f ca="1" t="shared" si="53"/>
      </c>
      <c r="V70" s="55">
        <f ca="1" t="shared" si="53"/>
      </c>
      <c r="W70" s="33">
        <f ca="1" t="shared" si="37"/>
      </c>
      <c r="X70" s="33">
        <f ca="1" t="shared" si="37"/>
      </c>
      <c r="Y70" s="33">
        <f ca="1" t="shared" si="37"/>
      </c>
      <c r="Z70" s="33">
        <f ca="1" t="shared" si="37"/>
      </c>
      <c r="AA70" s="33">
        <f ca="1" t="shared" si="37"/>
      </c>
      <c r="AB70" s="33">
        <f ca="1" t="shared" si="37"/>
      </c>
      <c r="AC70" s="33">
        <f ca="1" t="shared" si="38"/>
      </c>
      <c r="AD70" s="52">
        <f ca="1" t="shared" si="38"/>
      </c>
      <c r="AE70" s="33">
        <f ca="1" t="shared" si="38"/>
      </c>
    </row>
    <row r="71" spans="1:31" ht="15.75">
      <c r="A71" s="33"/>
      <c r="B71" s="33"/>
      <c r="C71" s="33"/>
      <c r="D71" s="33">
        <f t="shared" si="39"/>
      </c>
      <c r="E71" s="33"/>
      <c r="F71" s="33">
        <f t="shared" si="40"/>
      </c>
      <c r="G71" s="33"/>
      <c r="H71" s="33">
        <f t="shared" si="41"/>
      </c>
      <c r="I71" s="33">
        <f t="shared" si="42"/>
        <v>0</v>
      </c>
      <c r="J71" s="33">
        <f t="shared" si="43"/>
        <v>0</v>
      </c>
      <c r="K71" s="33">
        <f t="shared" si="44"/>
        <v>0</v>
      </c>
      <c r="L71" s="33">
        <f t="shared" si="45"/>
      </c>
      <c r="M71" s="52">
        <f t="shared" si="46"/>
        <v>200</v>
      </c>
      <c r="N71" s="33">
        <f t="shared" si="47"/>
      </c>
      <c r="P71" s="48" t="b">
        <f t="shared" si="48"/>
        <v>0</v>
      </c>
      <c r="Q71" s="48">
        <f t="shared" si="49"/>
      </c>
      <c r="R71" s="48">
        <f ca="1" t="shared" si="50"/>
      </c>
      <c r="S71" s="48">
        <f t="shared" si="51"/>
      </c>
      <c r="T71" s="48">
        <f t="shared" si="52"/>
      </c>
      <c r="U71" s="53">
        <f ca="1" t="shared" si="53"/>
      </c>
      <c r="V71" s="55">
        <f ca="1" t="shared" si="53"/>
      </c>
      <c r="W71" s="33">
        <f ca="1" t="shared" si="37"/>
      </c>
      <c r="X71" s="33">
        <f ca="1" t="shared" si="37"/>
      </c>
      <c r="Y71" s="33">
        <f ca="1" t="shared" si="37"/>
      </c>
      <c r="Z71" s="33">
        <f ca="1" t="shared" si="37"/>
      </c>
      <c r="AA71" s="33">
        <f ca="1" t="shared" si="37"/>
      </c>
      <c r="AB71" s="33">
        <f ca="1" t="shared" si="37"/>
      </c>
      <c r="AC71" s="33">
        <f ca="1" t="shared" si="38"/>
      </c>
      <c r="AD71" s="52">
        <f ca="1" t="shared" si="38"/>
      </c>
      <c r="AE71" s="33">
        <f ca="1" t="shared" si="38"/>
      </c>
    </row>
    <row r="72" spans="1:31" ht="15.75">
      <c r="A72" s="33"/>
      <c r="B72" s="33"/>
      <c r="C72" s="33"/>
      <c r="D72" s="33">
        <f t="shared" si="39"/>
      </c>
      <c r="E72" s="33"/>
      <c r="F72" s="33">
        <f t="shared" si="40"/>
      </c>
      <c r="G72" s="33"/>
      <c r="H72" s="33">
        <f t="shared" si="41"/>
      </c>
      <c r="I72" s="33">
        <f t="shared" si="42"/>
        <v>0</v>
      </c>
      <c r="J72" s="33">
        <f t="shared" si="43"/>
        <v>0</v>
      </c>
      <c r="K72" s="33">
        <f t="shared" si="44"/>
        <v>0</v>
      </c>
      <c r="L72" s="33">
        <f t="shared" si="45"/>
      </c>
      <c r="M72" s="52">
        <f t="shared" si="46"/>
        <v>200</v>
      </c>
      <c r="N72" s="33">
        <f t="shared" si="47"/>
      </c>
      <c r="P72" s="48" t="b">
        <f t="shared" si="48"/>
        <v>0</v>
      </c>
      <c r="Q72" s="48">
        <f t="shared" si="49"/>
      </c>
      <c r="R72" s="48">
        <f ca="1" t="shared" si="50"/>
      </c>
      <c r="S72" s="48">
        <f t="shared" si="51"/>
      </c>
      <c r="T72" s="48">
        <f t="shared" si="52"/>
      </c>
      <c r="U72" s="53">
        <f ca="1" t="shared" si="53"/>
      </c>
      <c r="V72" s="55">
        <f ca="1" t="shared" si="53"/>
      </c>
      <c r="W72" s="33">
        <f ca="1" t="shared" si="37"/>
      </c>
      <c r="X72" s="33">
        <f ca="1" t="shared" si="37"/>
      </c>
      <c r="Y72" s="33">
        <f ca="1" t="shared" si="37"/>
      </c>
      <c r="Z72" s="33">
        <f ca="1" t="shared" si="37"/>
      </c>
      <c r="AA72" s="33">
        <f ca="1" t="shared" si="37"/>
      </c>
      <c r="AB72" s="33">
        <f ca="1" t="shared" si="37"/>
      </c>
      <c r="AC72" s="33">
        <f ca="1" t="shared" si="38"/>
      </c>
      <c r="AD72" s="52">
        <f ca="1" t="shared" si="38"/>
      </c>
      <c r="AE72" s="33">
        <f ca="1" t="shared" si="38"/>
      </c>
    </row>
    <row r="73" spans="1:31" ht="15.75">
      <c r="A73" s="33"/>
      <c r="B73" s="33"/>
      <c r="C73" s="33"/>
      <c r="D73" s="33">
        <f t="shared" si="39"/>
      </c>
      <c r="E73" s="33"/>
      <c r="F73" s="33">
        <f t="shared" si="40"/>
      </c>
      <c r="G73" s="33"/>
      <c r="H73" s="33">
        <f t="shared" si="41"/>
      </c>
      <c r="I73" s="33">
        <f t="shared" si="42"/>
        <v>0</v>
      </c>
      <c r="J73" s="33">
        <f t="shared" si="43"/>
        <v>0</v>
      </c>
      <c r="K73" s="33">
        <f t="shared" si="44"/>
        <v>0</v>
      </c>
      <c r="L73" s="33">
        <f t="shared" si="45"/>
      </c>
      <c r="M73" s="52">
        <f t="shared" si="46"/>
        <v>200</v>
      </c>
      <c r="N73" s="33">
        <f t="shared" si="47"/>
      </c>
      <c r="P73" s="48" t="b">
        <f t="shared" si="48"/>
        <v>0</v>
      </c>
      <c r="Q73" s="48">
        <f t="shared" si="49"/>
      </c>
      <c r="R73" s="48">
        <f ca="1" t="shared" si="50"/>
      </c>
      <c r="S73" s="48">
        <f t="shared" si="51"/>
      </c>
      <c r="T73" s="48">
        <f t="shared" si="52"/>
      </c>
      <c r="U73" s="53">
        <f ca="1" t="shared" si="53"/>
      </c>
      <c r="V73" s="55">
        <f ca="1" t="shared" si="53"/>
      </c>
      <c r="W73" s="33">
        <f ca="1" t="shared" si="37"/>
      </c>
      <c r="X73" s="33">
        <f ca="1" t="shared" si="37"/>
      </c>
      <c r="Y73" s="33">
        <f ca="1" t="shared" si="37"/>
      </c>
      <c r="Z73" s="33">
        <f ca="1" t="shared" si="37"/>
      </c>
      <c r="AA73" s="33">
        <f ca="1" t="shared" si="37"/>
      </c>
      <c r="AB73" s="33">
        <f ca="1" t="shared" si="37"/>
      </c>
      <c r="AC73" s="33">
        <f ca="1" t="shared" si="38"/>
      </c>
      <c r="AD73" s="52">
        <f ca="1" t="shared" si="38"/>
      </c>
      <c r="AE73" s="33">
        <f ca="1" t="shared" si="38"/>
      </c>
    </row>
    <row r="74" spans="1:31" ht="15.75">
      <c r="A74" s="33"/>
      <c r="B74" s="33"/>
      <c r="C74" s="33"/>
      <c r="D74" s="33">
        <f t="shared" si="39"/>
      </c>
      <c r="E74" s="33"/>
      <c r="F74" s="33">
        <f t="shared" si="40"/>
      </c>
      <c r="G74" s="33"/>
      <c r="H74" s="33">
        <f t="shared" si="41"/>
      </c>
      <c r="I74" s="33">
        <f t="shared" si="42"/>
        <v>0</v>
      </c>
      <c r="J74" s="33">
        <f t="shared" si="43"/>
        <v>0</v>
      </c>
      <c r="K74" s="33">
        <f t="shared" si="44"/>
        <v>0</v>
      </c>
      <c r="L74" s="33">
        <f t="shared" si="45"/>
      </c>
      <c r="M74" s="52">
        <f t="shared" si="46"/>
        <v>200</v>
      </c>
      <c r="N74" s="33">
        <f t="shared" si="47"/>
      </c>
      <c r="P74" s="48" t="b">
        <f t="shared" si="48"/>
        <v>0</v>
      </c>
      <c r="Q74" s="48">
        <f t="shared" si="49"/>
      </c>
      <c r="R74" s="48">
        <f ca="1" t="shared" si="50"/>
      </c>
      <c r="S74" s="48">
        <f t="shared" si="51"/>
      </c>
      <c r="T74" s="48">
        <f t="shared" si="52"/>
      </c>
      <c r="U74" s="53">
        <f ca="1" t="shared" si="53"/>
      </c>
      <c r="V74" s="55">
        <f ca="1" t="shared" si="53"/>
      </c>
      <c r="W74" s="33">
        <f ca="1" t="shared" si="37"/>
      </c>
      <c r="X74" s="33">
        <f ca="1" t="shared" si="37"/>
      </c>
      <c r="Y74" s="33">
        <f ca="1" t="shared" si="37"/>
      </c>
      <c r="Z74" s="33">
        <f ca="1" t="shared" si="37"/>
      </c>
      <c r="AA74" s="33">
        <f ca="1" t="shared" si="37"/>
      </c>
      <c r="AB74" s="33">
        <f ca="1" t="shared" si="37"/>
      </c>
      <c r="AC74" s="33">
        <f ca="1" t="shared" si="38"/>
      </c>
      <c r="AD74" s="52">
        <f ca="1" t="shared" si="38"/>
      </c>
      <c r="AE74" s="33">
        <f ca="1" t="shared" si="38"/>
      </c>
    </row>
    <row r="75" spans="1:3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/>
      <c r="N75" s="43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129</v>
      </c>
      <c r="B77" s="2" t="s">
        <v>24</v>
      </c>
      <c r="C77" s="2" t="s">
        <v>16</v>
      </c>
      <c r="D77" s="2"/>
      <c r="E77" s="2"/>
      <c r="F77" s="2" t="s">
        <v>60</v>
      </c>
      <c r="I77" s="2"/>
      <c r="J77" s="2"/>
      <c r="U77" s="1" t="s">
        <v>129</v>
      </c>
      <c r="V77" s="2" t="s">
        <v>24</v>
      </c>
      <c r="W77" s="2" t="s">
        <v>16</v>
      </c>
      <c r="X77" s="2"/>
      <c r="Y77" s="2"/>
      <c r="Z77" s="2" t="str">
        <f>F77</f>
        <v>C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15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100"/>
    </row>
    <row r="81" spans="1:31" ht="15.75">
      <c r="A81" s="53" t="s">
        <v>53</v>
      </c>
      <c r="B81" s="53" t="s">
        <v>101</v>
      </c>
      <c r="C81" s="77">
        <v>2</v>
      </c>
      <c r="D81" s="33">
        <f>IF(OR(A81="",C81=""),"",RANK(C81,$C$81:$C$99,0)+(COUNT($C$81:$C$99)+1-RANK(C81,$C$81:$C$99,0)-RANK(C81,$C$81:$C$99,1))/2)</f>
        <v>10</v>
      </c>
      <c r="E81" s="77">
        <v>2</v>
      </c>
      <c r="F81" s="33">
        <f>IF(OR(A81="",E81=""),"",RANK(E81,$E$81:$E$99,0)+(COUNT($E$81:$E$99)+1-RANK(E81,$E$81:$E$99,0)-RANK(E81,$E$81:$E$99,1))/2)</f>
        <v>8</v>
      </c>
      <c r="G81" s="77">
        <v>1</v>
      </c>
      <c r="H81" s="33">
        <f>IF(OR(A81="",G81=""),"",RANK(G81,$G$81:$G$99,0)+(COUNT($G$81:$G$99)+1-RANK(G81,$G$81:$G$99,0)-RANK(G81,$G$81:$G$99,1))/2)</f>
        <v>5.5</v>
      </c>
      <c r="I81" s="33">
        <f>C81</f>
        <v>2</v>
      </c>
      <c r="J81" s="33">
        <f>E81</f>
        <v>2</v>
      </c>
      <c r="K81" s="33">
        <f>G81</f>
        <v>1</v>
      </c>
      <c r="L81" s="33">
        <f>IF(A81=0,"",SUM(C81,E81,G81))</f>
        <v>5</v>
      </c>
      <c r="M81" s="52">
        <f>SUM(D81,F81,H81,IF(L81="",200,-L81/10^3),-LARGE(I81:K81,1)/10^6,-LARGE(I81:K81,2)/10^9,-LARGE(I81:K81,3)/10^12)</f>
        <v>23.494997997999004</v>
      </c>
      <c r="N81" s="33">
        <f>IF(L81="","",RANK(M81,$M$81:$M$99,1)+(COUNT($M$81:$M$99)+1-RANK(M81,$M$81:$M$99,0)-RANK(M81,$M$81:$M$99,1))/2)</f>
        <v>9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9.08</v>
      </c>
      <c r="S81" s="48">
        <f>IF(R81="","",RANK(R81,R$81:R$99,1))</f>
        <v>9</v>
      </c>
      <c r="T81" s="48">
        <f>IF(S81="","",INDEX(Q$81:Q$99,MATCH(ROW(P1),S$81:S$99,0)))</f>
        <v>93</v>
      </c>
      <c r="U81" s="53" t="str">
        <f ca="1">IF($T81="","",OFFSET(A$1,$T81,))</f>
        <v>COULON Jérome</v>
      </c>
      <c r="V81" s="55" t="str">
        <f ca="1">IF($T81="","",OFFSET(B$1,$T81,))</f>
        <v>SALMO GARONNE</v>
      </c>
      <c r="W81" s="77">
        <f aca="true" ca="1" t="shared" si="54" ref="W81:AB99">IF($T81="","",OFFSET(C$1,$T81,))</f>
        <v>4</v>
      </c>
      <c r="X81" s="33">
        <f ca="1" t="shared" si="54"/>
        <v>4</v>
      </c>
      <c r="Y81" s="77">
        <f ca="1" t="shared" si="54"/>
        <v>5</v>
      </c>
      <c r="Z81" s="33">
        <f ca="1" t="shared" si="54"/>
        <v>1</v>
      </c>
      <c r="AA81" s="77">
        <f ca="1" t="shared" si="54"/>
        <v>2</v>
      </c>
      <c r="AB81" s="33">
        <f ca="1" t="shared" si="54"/>
        <v>2</v>
      </c>
      <c r="AC81" s="33">
        <f aca="true" ca="1" t="shared" si="55" ref="AC81:AE99">IF($T81="","",OFFSET(L$1,$T81,))</f>
        <v>11</v>
      </c>
      <c r="AD81" s="52">
        <f ca="1" t="shared" si="55"/>
        <v>6.988994995998</v>
      </c>
      <c r="AE81" s="33">
        <f ca="1" t="shared" si="55"/>
        <v>1</v>
      </c>
    </row>
    <row r="82" spans="1:31" ht="15" customHeight="1">
      <c r="A82" s="53" t="s">
        <v>122</v>
      </c>
      <c r="B82" s="53" t="s">
        <v>102</v>
      </c>
      <c r="C82" s="77">
        <v>1</v>
      </c>
      <c r="D82" s="33">
        <f aca="true" t="shared" si="56" ref="D82:D99">IF(OR(A82="",C82=""),"",RANK(C82,$C$81:$C$99,0)+(COUNT($C$81:$C$99)+1-RANK(C82,$C$81:$C$99,0)-RANK(C82,$C$81:$C$99,1))/2)</f>
        <v>12.5</v>
      </c>
      <c r="E82" s="77">
        <v>1</v>
      </c>
      <c r="F82" s="33">
        <f aca="true" t="shared" si="57" ref="F82:F99">IF(OR(A82="",E82=""),"",RANK(E82,$E$81:$E$99,0)+(COUNT($E$81:$E$99)+1-RANK(E82,$E$81:$E$99,0)-RANK(E82,$E$81:$E$99,1))/2)</f>
        <v>12</v>
      </c>
      <c r="G82" s="77">
        <v>0</v>
      </c>
      <c r="H82" s="33">
        <f aca="true" t="shared" si="58" ref="H82:H99">IF(OR(A82="",G82=""),"",RANK(G82,$G$81:$G$99,0)+(COUNT($G$81:$G$99)+1-RANK(G82,$G$81:$G$99,0)-RANK(G82,$G$81:$G$99,1))/2)</f>
        <v>11.5</v>
      </c>
      <c r="I82" s="33">
        <f aca="true" t="shared" si="59" ref="I82:I99">C82</f>
        <v>1</v>
      </c>
      <c r="J82" s="33">
        <f aca="true" t="shared" si="60" ref="J82:J99">E82</f>
        <v>1</v>
      </c>
      <c r="K82" s="33">
        <f aca="true" t="shared" si="61" ref="K82:K99">G82</f>
        <v>0</v>
      </c>
      <c r="L82" s="33">
        <f aca="true" t="shared" si="62" ref="L82:L99">IF(A82=0,"",SUM(C82,E82,G82))</f>
        <v>2</v>
      </c>
      <c r="M82" s="52">
        <f aca="true" t="shared" si="63" ref="M82:M99">SUM(D82,F82,H82,IF(L82="",200,-L82/10^3),-LARGE(I82:K82,1)/10^6,-LARGE(I82:K82,2)/10^9,-LARGE(I82:K82,3)/10^12)</f>
        <v>35.997998999</v>
      </c>
      <c r="N82" s="33">
        <f aca="true" t="shared" si="64" ref="N82:N99">IF(L82="","",RANK(M82,$M$81:$M$99,1)+(COUNT($M$81:$M$99)+1-RANK(M82,$M$81:$M$99,0)-RANK(M82,$M$81:$M$99,1))/2)</f>
        <v>14</v>
      </c>
      <c r="P82" s="48">
        <f aca="true" t="shared" si="65" ref="P82:P99">IF((A82&lt;&gt;""),ROW(A82))</f>
        <v>82</v>
      </c>
      <c r="Q82" s="48">
        <f aca="true" t="shared" si="66" ref="Q82:Q99">IF(Q$80&gt;=ROW(P2),SMALL(P$81:P$99,ROW(P2))-1,"")</f>
        <v>81</v>
      </c>
      <c r="R82" s="48">
        <f aca="true" ca="1" t="shared" si="67" ref="R82:R99">IF($Q82="","",OFFSET(N$1,Q82,)+(Q82/1000))</f>
        <v>14.081</v>
      </c>
      <c r="S82" s="48">
        <f aca="true" t="shared" si="68" ref="S82:S99">IF(R82="","",RANK(R82,R$81:R$99,1))</f>
        <v>14</v>
      </c>
      <c r="T82" s="48">
        <f aca="true" t="shared" si="69" ref="T82:T99">IF(S82="","",INDEX(Q$81:Q$99,MATCH(ROW(P2),S$81:S$99,0)))</f>
        <v>82</v>
      </c>
      <c r="U82" s="53" t="str">
        <f aca="true" ca="1" t="shared" si="70" ref="U82:V99">IF($T82="","",OFFSET(A$1,$T82,))</f>
        <v>GRISON Franck</v>
      </c>
      <c r="V82" s="55" t="str">
        <f ca="1" t="shared" si="70"/>
        <v>APG38</v>
      </c>
      <c r="W82" s="77">
        <f ca="1" t="shared" si="54"/>
        <v>6</v>
      </c>
      <c r="X82" s="33">
        <f ca="1" t="shared" si="54"/>
        <v>1</v>
      </c>
      <c r="Y82" s="77">
        <f ca="1" t="shared" si="54"/>
        <v>2</v>
      </c>
      <c r="Z82" s="33">
        <f ca="1" t="shared" si="54"/>
        <v>8</v>
      </c>
      <c r="AA82" s="77">
        <f ca="1" t="shared" si="54"/>
        <v>1</v>
      </c>
      <c r="AB82" s="33">
        <f ca="1" t="shared" si="54"/>
        <v>5.5</v>
      </c>
      <c r="AC82" s="33">
        <f ca="1" t="shared" si="55"/>
        <v>9</v>
      </c>
      <c r="AD82" s="52">
        <f ca="1" t="shared" si="55"/>
        <v>14.490993997998999</v>
      </c>
      <c r="AE82" s="33">
        <f ca="1" t="shared" si="55"/>
        <v>2</v>
      </c>
    </row>
    <row r="83" spans="1:31" ht="15.75">
      <c r="A83" s="53" t="s">
        <v>7</v>
      </c>
      <c r="B83" s="53" t="s">
        <v>47</v>
      </c>
      <c r="C83" s="77">
        <v>6</v>
      </c>
      <c r="D83" s="33">
        <f t="shared" si="56"/>
        <v>1</v>
      </c>
      <c r="E83" s="77">
        <v>2</v>
      </c>
      <c r="F83" s="33">
        <f t="shared" si="57"/>
        <v>8</v>
      </c>
      <c r="G83" s="77">
        <v>1</v>
      </c>
      <c r="H83" s="33">
        <f t="shared" si="58"/>
        <v>5.5</v>
      </c>
      <c r="I83" s="33">
        <f t="shared" si="59"/>
        <v>6</v>
      </c>
      <c r="J83" s="33">
        <f t="shared" si="60"/>
        <v>2</v>
      </c>
      <c r="K83" s="33">
        <f t="shared" si="61"/>
        <v>1</v>
      </c>
      <c r="L83" s="33">
        <f t="shared" si="62"/>
        <v>9</v>
      </c>
      <c r="M83" s="52">
        <f t="shared" si="63"/>
        <v>14.490993997998999</v>
      </c>
      <c r="N83" s="33">
        <f t="shared" si="64"/>
        <v>2</v>
      </c>
      <c r="P83" s="48">
        <f t="shared" si="65"/>
        <v>83</v>
      </c>
      <c r="Q83" s="48">
        <f t="shared" si="66"/>
        <v>82</v>
      </c>
      <c r="R83" s="48">
        <f ca="1" t="shared" si="67"/>
        <v>2.082</v>
      </c>
      <c r="S83" s="48">
        <f t="shared" si="68"/>
        <v>2</v>
      </c>
      <c r="T83" s="48">
        <f t="shared" si="69"/>
        <v>90</v>
      </c>
      <c r="U83" s="53" t="str">
        <f ca="1" t="shared" si="70"/>
        <v>ODET Alain</v>
      </c>
      <c r="V83" s="55" t="str">
        <f ca="1" t="shared" si="70"/>
        <v>TRUITE PASSION</v>
      </c>
      <c r="W83" s="77">
        <f ca="1" t="shared" si="54"/>
        <v>5</v>
      </c>
      <c r="X83" s="33">
        <f ca="1" t="shared" si="54"/>
        <v>2.5</v>
      </c>
      <c r="Y83" s="77">
        <f ca="1" t="shared" si="54"/>
        <v>4</v>
      </c>
      <c r="Z83" s="33">
        <f ca="1" t="shared" si="54"/>
        <v>2.5</v>
      </c>
      <c r="AA83" s="77">
        <f ca="1" t="shared" si="54"/>
        <v>0</v>
      </c>
      <c r="AB83" s="33">
        <f ca="1" t="shared" si="54"/>
        <v>11.5</v>
      </c>
      <c r="AC83" s="33">
        <f ca="1" t="shared" si="55"/>
        <v>9</v>
      </c>
      <c r="AD83" s="52">
        <f ca="1" t="shared" si="55"/>
        <v>16.490994995999998</v>
      </c>
      <c r="AE83" s="33">
        <f ca="1" t="shared" si="55"/>
        <v>3</v>
      </c>
    </row>
    <row r="84" spans="1:31" ht="15.75">
      <c r="A84" s="53" t="s">
        <v>125</v>
      </c>
      <c r="B84" s="53" t="s">
        <v>100</v>
      </c>
      <c r="C84" s="77">
        <v>5</v>
      </c>
      <c r="D84" s="33">
        <f t="shared" si="56"/>
        <v>2.5</v>
      </c>
      <c r="E84" s="77">
        <v>2</v>
      </c>
      <c r="F84" s="33">
        <f t="shared" si="57"/>
        <v>8</v>
      </c>
      <c r="G84" s="77">
        <v>0</v>
      </c>
      <c r="H84" s="33">
        <f t="shared" si="58"/>
        <v>11.5</v>
      </c>
      <c r="I84" s="33">
        <f t="shared" si="59"/>
        <v>5</v>
      </c>
      <c r="J84" s="33">
        <f t="shared" si="60"/>
        <v>2</v>
      </c>
      <c r="K84" s="33">
        <f t="shared" si="61"/>
        <v>0</v>
      </c>
      <c r="L84" s="33">
        <f t="shared" si="62"/>
        <v>7</v>
      </c>
      <c r="M84" s="52">
        <f t="shared" si="63"/>
        <v>21.992994997999997</v>
      </c>
      <c r="N84" s="33">
        <f t="shared" si="64"/>
        <v>7</v>
      </c>
      <c r="P84" s="48">
        <f t="shared" si="65"/>
        <v>84</v>
      </c>
      <c r="Q84" s="48">
        <f t="shared" si="66"/>
        <v>83</v>
      </c>
      <c r="R84" s="48">
        <f ca="1" t="shared" si="67"/>
        <v>7.083</v>
      </c>
      <c r="S84" s="48">
        <f t="shared" si="68"/>
        <v>7</v>
      </c>
      <c r="T84" s="48">
        <f t="shared" si="69"/>
        <v>91</v>
      </c>
      <c r="U84" s="53" t="str">
        <f ca="1" t="shared" si="70"/>
        <v>ROJO DIAZ Julien</v>
      </c>
      <c r="V84" s="55" t="str">
        <f ca="1" t="shared" si="70"/>
        <v>NO KILL 33</v>
      </c>
      <c r="W84" s="77">
        <f ca="1" t="shared" si="54"/>
        <v>3</v>
      </c>
      <c r="X84" s="33">
        <f ca="1" t="shared" si="54"/>
        <v>6.5</v>
      </c>
      <c r="Y84" s="77">
        <f ca="1" t="shared" si="54"/>
        <v>2</v>
      </c>
      <c r="Z84" s="33">
        <f ca="1" t="shared" si="54"/>
        <v>8</v>
      </c>
      <c r="AA84" s="77">
        <f ca="1" t="shared" si="54"/>
        <v>2</v>
      </c>
      <c r="AB84" s="33">
        <f ca="1" t="shared" si="54"/>
        <v>2</v>
      </c>
      <c r="AC84" s="33">
        <f ca="1" t="shared" si="55"/>
        <v>7</v>
      </c>
      <c r="AD84" s="52">
        <f ca="1" t="shared" si="55"/>
        <v>16.492996997998</v>
      </c>
      <c r="AE84" s="33">
        <f ca="1" t="shared" si="55"/>
        <v>4</v>
      </c>
    </row>
    <row r="85" spans="1:31" ht="15.75">
      <c r="A85" s="53" t="s">
        <v>109</v>
      </c>
      <c r="B85" s="53" t="s">
        <v>91</v>
      </c>
      <c r="C85" s="77">
        <v>2</v>
      </c>
      <c r="D85" s="33">
        <f t="shared" si="56"/>
        <v>10</v>
      </c>
      <c r="E85" s="77">
        <v>1</v>
      </c>
      <c r="F85" s="33">
        <f t="shared" si="57"/>
        <v>12</v>
      </c>
      <c r="G85" s="77">
        <v>0</v>
      </c>
      <c r="H85" s="33">
        <f t="shared" si="58"/>
        <v>11.5</v>
      </c>
      <c r="I85" s="33">
        <f t="shared" si="59"/>
        <v>2</v>
      </c>
      <c r="J85" s="33">
        <f t="shared" si="60"/>
        <v>1</v>
      </c>
      <c r="K85" s="33">
        <f t="shared" si="61"/>
        <v>0</v>
      </c>
      <c r="L85" s="33">
        <f t="shared" si="62"/>
        <v>3</v>
      </c>
      <c r="M85" s="52">
        <f t="shared" si="63"/>
        <v>33.496997999</v>
      </c>
      <c r="N85" s="33">
        <f t="shared" si="64"/>
        <v>12</v>
      </c>
      <c r="P85" s="48">
        <f t="shared" si="65"/>
        <v>85</v>
      </c>
      <c r="Q85" s="48">
        <f t="shared" si="66"/>
        <v>84</v>
      </c>
      <c r="R85" s="48">
        <f ca="1" t="shared" si="67"/>
        <v>12.084</v>
      </c>
      <c r="S85" s="48">
        <f t="shared" si="68"/>
        <v>12</v>
      </c>
      <c r="T85" s="48">
        <f t="shared" si="69"/>
        <v>92</v>
      </c>
      <c r="U85" s="53" t="str">
        <f ca="1" t="shared" si="70"/>
        <v>LESPIELLE Eric</v>
      </c>
      <c r="V85" s="55" t="str">
        <f ca="1" t="shared" si="70"/>
        <v>NO KILL 09</v>
      </c>
      <c r="W85" s="77">
        <f ca="1" t="shared" si="54"/>
        <v>2</v>
      </c>
      <c r="X85" s="33">
        <f ca="1" t="shared" si="54"/>
        <v>10</v>
      </c>
      <c r="Y85" s="77">
        <f ca="1" t="shared" si="54"/>
        <v>4</v>
      </c>
      <c r="Z85" s="33">
        <f ca="1" t="shared" si="54"/>
        <v>2.5</v>
      </c>
      <c r="AA85" s="77">
        <f ca="1" t="shared" si="54"/>
        <v>1</v>
      </c>
      <c r="AB85" s="33">
        <f ca="1" t="shared" si="54"/>
        <v>5.5</v>
      </c>
      <c r="AC85" s="33">
        <f ca="1" t="shared" si="55"/>
        <v>7</v>
      </c>
      <c r="AD85" s="52">
        <f ca="1" t="shared" si="55"/>
        <v>17.992995997999</v>
      </c>
      <c r="AE85" s="33">
        <f ca="1" t="shared" si="55"/>
        <v>5</v>
      </c>
    </row>
    <row r="86" spans="1:31" ht="15.75">
      <c r="A86" s="54" t="s">
        <v>104</v>
      </c>
      <c r="B86" s="54" t="s">
        <v>47</v>
      </c>
      <c r="C86" s="77">
        <v>3</v>
      </c>
      <c r="D86" s="33">
        <f t="shared" si="56"/>
        <v>6.5</v>
      </c>
      <c r="E86" s="77">
        <v>1</v>
      </c>
      <c r="F86" s="33">
        <f t="shared" si="57"/>
        <v>12</v>
      </c>
      <c r="G86" s="77">
        <v>0</v>
      </c>
      <c r="H86" s="33">
        <f t="shared" si="58"/>
        <v>11.5</v>
      </c>
      <c r="I86" s="33">
        <f t="shared" si="59"/>
        <v>3</v>
      </c>
      <c r="J86" s="33">
        <f t="shared" si="60"/>
        <v>1</v>
      </c>
      <c r="K86" s="33">
        <f t="shared" si="61"/>
        <v>0</v>
      </c>
      <c r="L86" s="33">
        <f t="shared" si="62"/>
        <v>4</v>
      </c>
      <c r="M86" s="52">
        <f t="shared" si="63"/>
        <v>29.995996999</v>
      </c>
      <c r="N86" s="33">
        <f t="shared" si="64"/>
        <v>11</v>
      </c>
      <c r="P86" s="48">
        <f t="shared" si="65"/>
        <v>86</v>
      </c>
      <c r="Q86" s="48">
        <f t="shared" si="66"/>
        <v>85</v>
      </c>
      <c r="R86" s="48">
        <f ca="1" t="shared" si="67"/>
        <v>11.085</v>
      </c>
      <c r="S86" s="48">
        <f t="shared" si="68"/>
        <v>11</v>
      </c>
      <c r="T86" s="48">
        <f t="shared" si="69"/>
        <v>94</v>
      </c>
      <c r="U86" s="54" t="str">
        <f ca="1" t="shared" si="70"/>
        <v>ROJO DIAZ Jean-Pierre</v>
      </c>
      <c r="V86" s="55" t="str">
        <f ca="1" t="shared" si="70"/>
        <v>NO KILL 33</v>
      </c>
      <c r="W86" s="77">
        <f ca="1" t="shared" si="54"/>
        <v>1</v>
      </c>
      <c r="X86" s="33">
        <f ca="1" t="shared" si="54"/>
        <v>12.5</v>
      </c>
      <c r="Y86" s="77">
        <f ca="1" t="shared" si="54"/>
        <v>3</v>
      </c>
      <c r="Z86" s="33">
        <f ca="1" t="shared" si="54"/>
        <v>4.5</v>
      </c>
      <c r="AA86" s="77">
        <f ca="1" t="shared" si="54"/>
        <v>2</v>
      </c>
      <c r="AB86" s="33">
        <f ca="1" t="shared" si="54"/>
        <v>2</v>
      </c>
      <c r="AC86" s="33">
        <f ca="1" t="shared" si="55"/>
        <v>6</v>
      </c>
      <c r="AD86" s="52">
        <f ca="1" t="shared" si="55"/>
        <v>18.993996997999</v>
      </c>
      <c r="AE86" s="33">
        <f ca="1" t="shared" si="55"/>
        <v>6</v>
      </c>
    </row>
    <row r="87" spans="1:31" ht="15" customHeight="1">
      <c r="A87" s="53" t="s">
        <v>45</v>
      </c>
      <c r="B87" s="53" t="s">
        <v>89</v>
      </c>
      <c r="C87" s="77">
        <v>0</v>
      </c>
      <c r="D87" s="33">
        <f t="shared" si="56"/>
        <v>14.5</v>
      </c>
      <c r="E87" s="77">
        <v>2</v>
      </c>
      <c r="F87" s="33">
        <f t="shared" si="57"/>
        <v>8</v>
      </c>
      <c r="G87" s="77">
        <v>0</v>
      </c>
      <c r="H87" s="33">
        <f t="shared" si="58"/>
        <v>11.5</v>
      </c>
      <c r="I87" s="33">
        <f t="shared" si="59"/>
        <v>0</v>
      </c>
      <c r="J87" s="33">
        <f t="shared" si="60"/>
        <v>2</v>
      </c>
      <c r="K87" s="33">
        <f t="shared" si="61"/>
        <v>0</v>
      </c>
      <c r="L87" s="33">
        <f t="shared" si="62"/>
        <v>2</v>
      </c>
      <c r="M87" s="52">
        <f t="shared" si="63"/>
        <v>33.997997999999995</v>
      </c>
      <c r="N87" s="33">
        <f t="shared" si="64"/>
        <v>13</v>
      </c>
      <c r="P87" s="48">
        <f t="shared" si="65"/>
        <v>87</v>
      </c>
      <c r="Q87" s="48">
        <f t="shared" si="66"/>
        <v>86</v>
      </c>
      <c r="R87" s="48">
        <f ca="1" t="shared" si="67"/>
        <v>13.086</v>
      </c>
      <c r="S87" s="48">
        <f t="shared" si="68"/>
        <v>13</v>
      </c>
      <c r="T87" s="48">
        <f t="shared" si="69"/>
        <v>83</v>
      </c>
      <c r="U87" s="53" t="str">
        <f ca="1" t="shared" si="70"/>
        <v>ARSEGUET Bastien</v>
      </c>
      <c r="V87" s="55" t="str">
        <f ca="1" t="shared" si="70"/>
        <v>NO KILL 33</v>
      </c>
      <c r="W87" s="77">
        <f ca="1" t="shared" si="54"/>
        <v>5</v>
      </c>
      <c r="X87" s="33">
        <f ca="1" t="shared" si="54"/>
        <v>2.5</v>
      </c>
      <c r="Y87" s="77">
        <f ca="1" t="shared" si="54"/>
        <v>2</v>
      </c>
      <c r="Z87" s="33">
        <f ca="1" t="shared" si="54"/>
        <v>8</v>
      </c>
      <c r="AA87" s="77">
        <f ca="1" t="shared" si="54"/>
        <v>0</v>
      </c>
      <c r="AB87" s="33">
        <f ca="1" t="shared" si="54"/>
        <v>11.5</v>
      </c>
      <c r="AC87" s="33">
        <f ca="1" t="shared" si="55"/>
        <v>7</v>
      </c>
      <c r="AD87" s="52">
        <f ca="1" t="shared" si="55"/>
        <v>21.992994997999997</v>
      </c>
      <c r="AE87" s="33">
        <f ca="1" t="shared" si="55"/>
        <v>7</v>
      </c>
    </row>
    <row r="88" spans="1:31" ht="15.75">
      <c r="A88" s="53" t="s">
        <v>103</v>
      </c>
      <c r="B88" s="53" t="s">
        <v>102</v>
      </c>
      <c r="C88" s="77">
        <v>0</v>
      </c>
      <c r="D88" s="33">
        <f t="shared" si="56"/>
        <v>14.5</v>
      </c>
      <c r="E88" s="77">
        <v>0</v>
      </c>
      <c r="F88" s="33">
        <f t="shared" si="57"/>
        <v>14.5</v>
      </c>
      <c r="G88" s="77">
        <v>0</v>
      </c>
      <c r="H88" s="33">
        <f t="shared" si="58"/>
        <v>11.5</v>
      </c>
      <c r="I88" s="33">
        <f t="shared" si="59"/>
        <v>0</v>
      </c>
      <c r="J88" s="33">
        <f t="shared" si="60"/>
        <v>0</v>
      </c>
      <c r="K88" s="33">
        <f t="shared" si="61"/>
        <v>0</v>
      </c>
      <c r="L88" s="33">
        <f t="shared" si="62"/>
        <v>0</v>
      </c>
      <c r="M88" s="52">
        <f t="shared" si="63"/>
        <v>40.5</v>
      </c>
      <c r="N88" s="33">
        <f t="shared" si="64"/>
        <v>15</v>
      </c>
      <c r="P88" s="48">
        <f t="shared" si="65"/>
        <v>88</v>
      </c>
      <c r="Q88" s="48">
        <f t="shared" si="66"/>
        <v>87</v>
      </c>
      <c r="R88" s="48">
        <f ca="1" t="shared" si="67"/>
        <v>15.087</v>
      </c>
      <c r="S88" s="48">
        <f t="shared" si="68"/>
        <v>15</v>
      </c>
      <c r="T88" s="48">
        <f t="shared" si="69"/>
        <v>88</v>
      </c>
      <c r="U88" s="53" t="str">
        <f ca="1" t="shared" si="70"/>
        <v>PAGES Stéphane</v>
      </c>
      <c r="V88" s="55" t="str">
        <f ca="1" t="shared" si="70"/>
        <v>PSM ARTICO</v>
      </c>
      <c r="W88" s="77">
        <f ca="1" t="shared" si="54"/>
        <v>3</v>
      </c>
      <c r="X88" s="33">
        <f ca="1" t="shared" si="54"/>
        <v>6.5</v>
      </c>
      <c r="Y88" s="77">
        <f ca="1" t="shared" si="54"/>
        <v>3</v>
      </c>
      <c r="Z88" s="33">
        <f ca="1" t="shared" si="54"/>
        <v>4.5</v>
      </c>
      <c r="AA88" s="77">
        <f ca="1" t="shared" si="54"/>
        <v>0</v>
      </c>
      <c r="AB88" s="33">
        <f ca="1" t="shared" si="54"/>
        <v>11.5</v>
      </c>
      <c r="AC88" s="33">
        <f ca="1" t="shared" si="55"/>
        <v>6</v>
      </c>
      <c r="AD88" s="52">
        <f ca="1" t="shared" si="55"/>
        <v>22.493996997</v>
      </c>
      <c r="AE88" s="33">
        <f ca="1" t="shared" si="55"/>
        <v>8</v>
      </c>
    </row>
    <row r="89" spans="1:31" ht="15.75">
      <c r="A89" s="53" t="s">
        <v>34</v>
      </c>
      <c r="B89" s="53" t="s">
        <v>101</v>
      </c>
      <c r="C89" s="77">
        <v>3</v>
      </c>
      <c r="D89" s="33">
        <f t="shared" si="56"/>
        <v>6.5</v>
      </c>
      <c r="E89" s="77">
        <v>3</v>
      </c>
      <c r="F89" s="33">
        <f t="shared" si="57"/>
        <v>4.5</v>
      </c>
      <c r="G89" s="77">
        <v>0</v>
      </c>
      <c r="H89" s="33">
        <f t="shared" si="58"/>
        <v>11.5</v>
      </c>
      <c r="I89" s="33">
        <f t="shared" si="59"/>
        <v>3</v>
      </c>
      <c r="J89" s="33">
        <f t="shared" si="60"/>
        <v>3</v>
      </c>
      <c r="K89" s="33">
        <f t="shared" si="61"/>
        <v>0</v>
      </c>
      <c r="L89" s="33">
        <f t="shared" si="62"/>
        <v>6</v>
      </c>
      <c r="M89" s="52">
        <f t="shared" si="63"/>
        <v>22.493996997</v>
      </c>
      <c r="N89" s="33">
        <f t="shared" si="64"/>
        <v>8</v>
      </c>
      <c r="P89" s="48">
        <f t="shared" si="65"/>
        <v>89</v>
      </c>
      <c r="Q89" s="48">
        <f t="shared" si="66"/>
        <v>88</v>
      </c>
      <c r="R89" s="48">
        <f ca="1" t="shared" si="67"/>
        <v>8.088</v>
      </c>
      <c r="S89" s="48">
        <f t="shared" si="68"/>
        <v>8</v>
      </c>
      <c r="T89" s="48">
        <f t="shared" si="69"/>
        <v>80</v>
      </c>
      <c r="U89" s="54" t="str">
        <f ca="1" t="shared" si="70"/>
        <v>LASSERRE Patrice</v>
      </c>
      <c r="V89" s="55" t="str">
        <f ca="1" t="shared" si="70"/>
        <v>PSM ARTICO</v>
      </c>
      <c r="W89" s="77">
        <f ca="1" t="shared" si="54"/>
        <v>2</v>
      </c>
      <c r="X89" s="33">
        <f ca="1" t="shared" si="54"/>
        <v>10</v>
      </c>
      <c r="Y89" s="77">
        <f ca="1" t="shared" si="54"/>
        <v>2</v>
      </c>
      <c r="Z89" s="33">
        <f ca="1" t="shared" si="54"/>
        <v>8</v>
      </c>
      <c r="AA89" s="77">
        <f ca="1" t="shared" si="54"/>
        <v>1</v>
      </c>
      <c r="AB89" s="33">
        <f ca="1" t="shared" si="54"/>
        <v>5.5</v>
      </c>
      <c r="AC89" s="33">
        <f ca="1" t="shared" si="55"/>
        <v>5</v>
      </c>
      <c r="AD89" s="52">
        <f ca="1" t="shared" si="55"/>
        <v>23.494997997999004</v>
      </c>
      <c r="AE89" s="33">
        <f ca="1" t="shared" si="55"/>
        <v>9</v>
      </c>
    </row>
    <row r="90" spans="1:31" ht="15.75">
      <c r="A90" s="53" t="s">
        <v>33</v>
      </c>
      <c r="B90" s="53" t="s">
        <v>91</v>
      </c>
      <c r="C90" s="77">
        <v>3</v>
      </c>
      <c r="D90" s="33">
        <f t="shared" si="56"/>
        <v>6.5</v>
      </c>
      <c r="E90" s="77">
        <v>0</v>
      </c>
      <c r="F90" s="33">
        <f t="shared" si="57"/>
        <v>14.5</v>
      </c>
      <c r="G90" s="77">
        <v>1</v>
      </c>
      <c r="H90" s="33">
        <f t="shared" si="58"/>
        <v>5.5</v>
      </c>
      <c r="I90" s="33">
        <f t="shared" si="59"/>
        <v>3</v>
      </c>
      <c r="J90" s="33">
        <f t="shared" si="60"/>
        <v>0</v>
      </c>
      <c r="K90" s="33">
        <f t="shared" si="61"/>
        <v>1</v>
      </c>
      <c r="L90" s="33">
        <f t="shared" si="62"/>
        <v>4</v>
      </c>
      <c r="M90" s="52">
        <f t="shared" si="63"/>
        <v>26.495996999</v>
      </c>
      <c r="N90" s="33">
        <f t="shared" si="64"/>
        <v>10</v>
      </c>
      <c r="P90" s="48">
        <f t="shared" si="65"/>
        <v>90</v>
      </c>
      <c r="Q90" s="48">
        <f t="shared" si="66"/>
        <v>89</v>
      </c>
      <c r="R90" s="48">
        <f ca="1" t="shared" si="67"/>
        <v>10.089</v>
      </c>
      <c r="S90" s="48">
        <f t="shared" si="68"/>
        <v>10</v>
      </c>
      <c r="T90" s="48">
        <f t="shared" si="69"/>
        <v>89</v>
      </c>
      <c r="U90" s="53" t="str">
        <f ca="1" t="shared" si="70"/>
        <v>TEULIE Thierry</v>
      </c>
      <c r="V90" s="55" t="str">
        <f ca="1" t="shared" si="70"/>
        <v>SALMO TOC</v>
      </c>
      <c r="W90" s="77">
        <f ca="1" t="shared" si="54"/>
        <v>3</v>
      </c>
      <c r="X90" s="33">
        <f ca="1" t="shared" si="54"/>
        <v>6.5</v>
      </c>
      <c r="Y90" s="77">
        <f ca="1" t="shared" si="54"/>
        <v>0</v>
      </c>
      <c r="Z90" s="33">
        <f ca="1" t="shared" si="54"/>
        <v>14.5</v>
      </c>
      <c r="AA90" s="77">
        <f ca="1" t="shared" si="54"/>
        <v>1</v>
      </c>
      <c r="AB90" s="33">
        <f ca="1" t="shared" si="54"/>
        <v>5.5</v>
      </c>
      <c r="AC90" s="33">
        <f ca="1" t="shared" si="55"/>
        <v>4</v>
      </c>
      <c r="AD90" s="52">
        <f ca="1" t="shared" si="55"/>
        <v>26.495996999</v>
      </c>
      <c r="AE90" s="33">
        <f ca="1" t="shared" si="55"/>
        <v>10</v>
      </c>
    </row>
    <row r="91" spans="1:31" ht="15" customHeight="1">
      <c r="A91" s="54" t="s">
        <v>106</v>
      </c>
      <c r="B91" s="53" t="s">
        <v>96</v>
      </c>
      <c r="C91" s="77">
        <v>5</v>
      </c>
      <c r="D91" s="33">
        <f t="shared" si="56"/>
        <v>2.5</v>
      </c>
      <c r="E91" s="77">
        <v>4</v>
      </c>
      <c r="F91" s="33">
        <f t="shared" si="57"/>
        <v>2.5</v>
      </c>
      <c r="G91" s="77">
        <v>0</v>
      </c>
      <c r="H91" s="33">
        <f t="shared" si="58"/>
        <v>11.5</v>
      </c>
      <c r="I91" s="33">
        <f t="shared" si="59"/>
        <v>5</v>
      </c>
      <c r="J91" s="33">
        <f t="shared" si="60"/>
        <v>4</v>
      </c>
      <c r="K91" s="33">
        <f t="shared" si="61"/>
        <v>0</v>
      </c>
      <c r="L91" s="33">
        <f t="shared" si="62"/>
        <v>9</v>
      </c>
      <c r="M91" s="52">
        <f t="shared" si="63"/>
        <v>16.490994995999998</v>
      </c>
      <c r="N91" s="33">
        <f t="shared" si="64"/>
        <v>3</v>
      </c>
      <c r="P91" s="48">
        <f t="shared" si="65"/>
        <v>91</v>
      </c>
      <c r="Q91" s="48">
        <f t="shared" si="66"/>
        <v>90</v>
      </c>
      <c r="R91" s="48">
        <f ca="1" t="shared" si="67"/>
        <v>3.09</v>
      </c>
      <c r="S91" s="48">
        <f t="shared" si="68"/>
        <v>3</v>
      </c>
      <c r="T91" s="48">
        <f t="shared" si="69"/>
        <v>85</v>
      </c>
      <c r="U91" s="54" t="str">
        <f ca="1" t="shared" si="70"/>
        <v>GUERIN Jojo</v>
      </c>
      <c r="V91" s="55" t="str">
        <f ca="1" t="shared" si="70"/>
        <v>APG38</v>
      </c>
      <c r="W91" s="77">
        <f ca="1" t="shared" si="54"/>
        <v>3</v>
      </c>
      <c r="X91" s="33">
        <f ca="1" t="shared" si="54"/>
        <v>6.5</v>
      </c>
      <c r="Y91" s="77">
        <f ca="1" t="shared" si="54"/>
        <v>1</v>
      </c>
      <c r="Z91" s="33">
        <f ca="1" t="shared" si="54"/>
        <v>12</v>
      </c>
      <c r="AA91" s="77">
        <f ca="1" t="shared" si="54"/>
        <v>0</v>
      </c>
      <c r="AB91" s="33">
        <f ca="1" t="shared" si="54"/>
        <v>11.5</v>
      </c>
      <c r="AC91" s="33">
        <f ca="1" t="shared" si="55"/>
        <v>4</v>
      </c>
      <c r="AD91" s="52">
        <f ca="1" t="shared" si="55"/>
        <v>29.995996999</v>
      </c>
      <c r="AE91" s="33">
        <f ca="1" t="shared" si="55"/>
        <v>11</v>
      </c>
    </row>
    <row r="92" spans="1:31" ht="15.75">
      <c r="A92" s="53" t="s">
        <v>107</v>
      </c>
      <c r="B92" s="53" t="s">
        <v>100</v>
      </c>
      <c r="C92" s="77">
        <v>3</v>
      </c>
      <c r="D92" s="33">
        <f t="shared" si="56"/>
        <v>6.5</v>
      </c>
      <c r="E92" s="77">
        <v>2</v>
      </c>
      <c r="F92" s="33">
        <f t="shared" si="57"/>
        <v>8</v>
      </c>
      <c r="G92" s="77">
        <v>2</v>
      </c>
      <c r="H92" s="33">
        <f t="shared" si="58"/>
        <v>2</v>
      </c>
      <c r="I92" s="33">
        <f t="shared" si="59"/>
        <v>3</v>
      </c>
      <c r="J92" s="33">
        <f t="shared" si="60"/>
        <v>2</v>
      </c>
      <c r="K92" s="33">
        <f t="shared" si="61"/>
        <v>2</v>
      </c>
      <c r="L92" s="33">
        <f t="shared" si="62"/>
        <v>7</v>
      </c>
      <c r="M92" s="52">
        <f t="shared" si="63"/>
        <v>16.492996997998</v>
      </c>
      <c r="N92" s="33">
        <f t="shared" si="64"/>
        <v>4</v>
      </c>
      <c r="P92" s="48">
        <f t="shared" si="65"/>
        <v>92</v>
      </c>
      <c r="Q92" s="48">
        <f t="shared" si="66"/>
        <v>91</v>
      </c>
      <c r="R92" s="48">
        <f ca="1" t="shared" si="67"/>
        <v>4.091</v>
      </c>
      <c r="S92" s="48">
        <f t="shared" si="68"/>
        <v>4</v>
      </c>
      <c r="T92" s="48">
        <f t="shared" si="69"/>
        <v>84</v>
      </c>
      <c r="U92" s="45" t="str">
        <f ca="1" t="shared" si="70"/>
        <v>CASTEL Alain</v>
      </c>
      <c r="V92" s="55" t="str">
        <f ca="1" t="shared" si="70"/>
        <v>SALMO TOC</v>
      </c>
      <c r="W92" s="77">
        <f ca="1" t="shared" si="54"/>
        <v>2</v>
      </c>
      <c r="X92" s="33">
        <f ca="1" t="shared" si="54"/>
        <v>10</v>
      </c>
      <c r="Y92" s="77">
        <f ca="1" t="shared" si="54"/>
        <v>1</v>
      </c>
      <c r="Z92" s="33">
        <f ca="1" t="shared" si="54"/>
        <v>12</v>
      </c>
      <c r="AA92" s="77">
        <f ca="1" t="shared" si="54"/>
        <v>0</v>
      </c>
      <c r="AB92" s="33">
        <f ca="1" t="shared" si="54"/>
        <v>11.5</v>
      </c>
      <c r="AC92" s="33">
        <f ca="1" t="shared" si="55"/>
        <v>3</v>
      </c>
      <c r="AD92" s="52">
        <f ca="1" t="shared" si="55"/>
        <v>33.496997999</v>
      </c>
      <c r="AE92" s="33">
        <f ca="1" t="shared" si="55"/>
        <v>12</v>
      </c>
    </row>
    <row r="93" spans="1:31" ht="15.75">
      <c r="A93" s="53" t="s">
        <v>13</v>
      </c>
      <c r="B93" s="53" t="s">
        <v>89</v>
      </c>
      <c r="C93" s="77">
        <v>2</v>
      </c>
      <c r="D93" s="33">
        <f t="shared" si="56"/>
        <v>10</v>
      </c>
      <c r="E93" s="77">
        <v>4</v>
      </c>
      <c r="F93" s="33">
        <f t="shared" si="57"/>
        <v>2.5</v>
      </c>
      <c r="G93" s="77">
        <v>1</v>
      </c>
      <c r="H93" s="33">
        <f t="shared" si="58"/>
        <v>5.5</v>
      </c>
      <c r="I93" s="33">
        <f t="shared" si="59"/>
        <v>2</v>
      </c>
      <c r="J93" s="33">
        <f t="shared" si="60"/>
        <v>4</v>
      </c>
      <c r="K93" s="33">
        <f t="shared" si="61"/>
        <v>1</v>
      </c>
      <c r="L93" s="33">
        <f t="shared" si="62"/>
        <v>7</v>
      </c>
      <c r="M93" s="52">
        <f t="shared" si="63"/>
        <v>17.992995997999</v>
      </c>
      <c r="N93" s="33">
        <f t="shared" si="64"/>
        <v>5</v>
      </c>
      <c r="P93" s="48">
        <f t="shared" si="65"/>
        <v>93</v>
      </c>
      <c r="Q93" s="48">
        <f t="shared" si="66"/>
        <v>92</v>
      </c>
      <c r="R93" s="48">
        <f ca="1" t="shared" si="67"/>
        <v>5.092</v>
      </c>
      <c r="S93" s="48">
        <f t="shared" si="68"/>
        <v>5</v>
      </c>
      <c r="T93" s="48">
        <f t="shared" si="69"/>
        <v>86</v>
      </c>
      <c r="U93" s="53" t="str">
        <f ca="1" t="shared" si="70"/>
        <v>TOME Angel</v>
      </c>
      <c r="V93" s="55" t="str">
        <f ca="1" t="shared" si="70"/>
        <v>NO KILL 09</v>
      </c>
      <c r="W93" s="77">
        <f ca="1" t="shared" si="54"/>
        <v>0</v>
      </c>
      <c r="X93" s="33">
        <f ca="1" t="shared" si="54"/>
        <v>14.5</v>
      </c>
      <c r="Y93" s="77">
        <f ca="1" t="shared" si="54"/>
        <v>2</v>
      </c>
      <c r="Z93" s="33">
        <f ca="1" t="shared" si="54"/>
        <v>8</v>
      </c>
      <c r="AA93" s="77">
        <f ca="1" t="shared" si="54"/>
        <v>0</v>
      </c>
      <c r="AB93" s="33">
        <f ca="1" t="shared" si="54"/>
        <v>11.5</v>
      </c>
      <c r="AC93" s="33">
        <f ca="1" t="shared" si="55"/>
        <v>2</v>
      </c>
      <c r="AD93" s="52">
        <f ca="1" t="shared" si="55"/>
        <v>33.997997999999995</v>
      </c>
      <c r="AE93" s="33">
        <f ca="1" t="shared" si="55"/>
        <v>13</v>
      </c>
    </row>
    <row r="94" spans="1:31" ht="15.75">
      <c r="A94" s="53" t="s">
        <v>110</v>
      </c>
      <c r="B94" s="53" t="s">
        <v>94</v>
      </c>
      <c r="C94" s="77">
        <v>4</v>
      </c>
      <c r="D94" s="33">
        <f t="shared" si="56"/>
        <v>4</v>
      </c>
      <c r="E94" s="77">
        <v>5</v>
      </c>
      <c r="F94" s="33">
        <f t="shared" si="57"/>
        <v>1</v>
      </c>
      <c r="G94" s="77">
        <v>2</v>
      </c>
      <c r="H94" s="33">
        <f t="shared" si="58"/>
        <v>2</v>
      </c>
      <c r="I94" s="33">
        <f t="shared" si="59"/>
        <v>4</v>
      </c>
      <c r="J94" s="33">
        <f t="shared" si="60"/>
        <v>5</v>
      </c>
      <c r="K94" s="33">
        <f t="shared" si="61"/>
        <v>2</v>
      </c>
      <c r="L94" s="33">
        <f t="shared" si="62"/>
        <v>11</v>
      </c>
      <c r="M94" s="52">
        <f t="shared" si="63"/>
        <v>6.988994995998</v>
      </c>
      <c r="N94" s="33">
        <f t="shared" si="64"/>
        <v>1</v>
      </c>
      <c r="P94" s="48">
        <f t="shared" si="65"/>
        <v>94</v>
      </c>
      <c r="Q94" s="48">
        <f t="shared" si="66"/>
        <v>93</v>
      </c>
      <c r="R94" s="48">
        <f ca="1" t="shared" si="67"/>
        <v>1.093</v>
      </c>
      <c r="S94" s="48">
        <f t="shared" si="68"/>
        <v>1</v>
      </c>
      <c r="T94" s="48">
        <f t="shared" si="69"/>
        <v>81</v>
      </c>
      <c r="U94" s="53" t="str">
        <f ca="1" t="shared" si="70"/>
        <v>MENQUET Robert</v>
      </c>
      <c r="V94" s="55" t="str">
        <f ca="1" t="shared" si="70"/>
        <v>TRUITE TOC</v>
      </c>
      <c r="W94" s="77">
        <f ca="1" t="shared" si="54"/>
        <v>1</v>
      </c>
      <c r="X94" s="33">
        <f ca="1" t="shared" si="54"/>
        <v>12.5</v>
      </c>
      <c r="Y94" s="77">
        <f ca="1" t="shared" si="54"/>
        <v>1</v>
      </c>
      <c r="Z94" s="33">
        <f ca="1" t="shared" si="54"/>
        <v>12</v>
      </c>
      <c r="AA94" s="77">
        <f ca="1" t="shared" si="54"/>
        <v>0</v>
      </c>
      <c r="AB94" s="33">
        <f ca="1" t="shared" si="54"/>
        <v>11.5</v>
      </c>
      <c r="AC94" s="33">
        <f ca="1" t="shared" si="55"/>
        <v>2</v>
      </c>
      <c r="AD94" s="52">
        <f ca="1" t="shared" si="55"/>
        <v>35.997998999</v>
      </c>
      <c r="AE94" s="33">
        <f ca="1" t="shared" si="55"/>
        <v>14</v>
      </c>
    </row>
    <row r="95" spans="1:31" ht="15.75">
      <c r="A95" s="53" t="s">
        <v>113</v>
      </c>
      <c r="B95" s="53" t="s">
        <v>100</v>
      </c>
      <c r="C95" s="77">
        <v>1</v>
      </c>
      <c r="D95" s="33">
        <f t="shared" si="56"/>
        <v>12.5</v>
      </c>
      <c r="E95" s="77">
        <v>3</v>
      </c>
      <c r="F95" s="33">
        <f t="shared" si="57"/>
        <v>4.5</v>
      </c>
      <c r="G95" s="77">
        <v>2</v>
      </c>
      <c r="H95" s="33">
        <f t="shared" si="58"/>
        <v>2</v>
      </c>
      <c r="I95" s="33">
        <f t="shared" si="59"/>
        <v>1</v>
      </c>
      <c r="J95" s="33">
        <f t="shared" si="60"/>
        <v>3</v>
      </c>
      <c r="K95" s="33">
        <f t="shared" si="61"/>
        <v>2</v>
      </c>
      <c r="L95" s="33">
        <f t="shared" si="62"/>
        <v>6</v>
      </c>
      <c r="M95" s="52">
        <f t="shared" si="63"/>
        <v>18.993996997999</v>
      </c>
      <c r="N95" s="33">
        <f t="shared" si="64"/>
        <v>6</v>
      </c>
      <c r="P95" s="48">
        <f t="shared" si="65"/>
        <v>95</v>
      </c>
      <c r="Q95" s="48">
        <f t="shared" si="66"/>
        <v>94</v>
      </c>
      <c r="R95" s="48">
        <f ca="1" t="shared" si="67"/>
        <v>6.094</v>
      </c>
      <c r="S95" s="48">
        <f t="shared" si="68"/>
        <v>6</v>
      </c>
      <c r="T95" s="48">
        <f t="shared" si="69"/>
        <v>87</v>
      </c>
      <c r="U95" s="53" t="str">
        <f ca="1" t="shared" si="70"/>
        <v>CAUBET Maël </v>
      </c>
      <c r="V95" s="55" t="str">
        <f ca="1" t="shared" si="70"/>
        <v>TRUITE TOC</v>
      </c>
      <c r="W95" s="33">
        <f ca="1" t="shared" si="54"/>
        <v>0</v>
      </c>
      <c r="X95" s="33">
        <f ca="1" t="shared" si="54"/>
        <v>14.5</v>
      </c>
      <c r="Y95" s="33">
        <f ca="1" t="shared" si="54"/>
        <v>0</v>
      </c>
      <c r="Z95" s="33">
        <f ca="1" t="shared" si="54"/>
        <v>14.5</v>
      </c>
      <c r="AA95" s="33">
        <f ca="1" t="shared" si="54"/>
        <v>0</v>
      </c>
      <c r="AB95" s="33">
        <f ca="1" t="shared" si="54"/>
        <v>11.5</v>
      </c>
      <c r="AC95" s="33">
        <f ca="1" t="shared" si="55"/>
        <v>0</v>
      </c>
      <c r="AD95" s="52">
        <f ca="1" t="shared" si="55"/>
        <v>40.5</v>
      </c>
      <c r="AE95" s="33">
        <f ca="1" t="shared" si="55"/>
        <v>15</v>
      </c>
    </row>
    <row r="96" spans="1:31" ht="15.75">
      <c r="A96" s="33"/>
      <c r="B96" s="33"/>
      <c r="C96" s="33"/>
      <c r="D96" s="33">
        <f t="shared" si="56"/>
      </c>
      <c r="E96" s="33"/>
      <c r="F96" s="33">
        <f t="shared" si="57"/>
      </c>
      <c r="G96" s="33"/>
      <c r="H96" s="33">
        <f t="shared" si="58"/>
      </c>
      <c r="I96" s="33">
        <f t="shared" si="59"/>
        <v>0</v>
      </c>
      <c r="J96" s="33">
        <f t="shared" si="60"/>
        <v>0</v>
      </c>
      <c r="K96" s="33">
        <f t="shared" si="61"/>
        <v>0</v>
      </c>
      <c r="L96" s="33">
        <f t="shared" si="62"/>
      </c>
      <c r="M96" s="52">
        <f t="shared" si="63"/>
        <v>200</v>
      </c>
      <c r="N96" s="33">
        <f t="shared" si="64"/>
      </c>
      <c r="P96" s="48" t="b">
        <f t="shared" si="65"/>
        <v>0</v>
      </c>
      <c r="Q96" s="48">
        <f t="shared" si="66"/>
      </c>
      <c r="R96" s="48">
        <f ca="1" t="shared" si="67"/>
      </c>
      <c r="S96" s="48">
        <f t="shared" si="68"/>
      </c>
      <c r="T96" s="48">
        <f t="shared" si="69"/>
      </c>
      <c r="U96" s="53">
        <f ca="1" t="shared" si="70"/>
      </c>
      <c r="V96" s="55">
        <f ca="1" t="shared" si="70"/>
      </c>
      <c r="W96" s="33">
        <f ca="1" t="shared" si="54"/>
      </c>
      <c r="X96" s="33">
        <f ca="1" t="shared" si="54"/>
      </c>
      <c r="Y96" s="33">
        <f ca="1" t="shared" si="54"/>
      </c>
      <c r="Z96" s="33">
        <f ca="1" t="shared" si="54"/>
      </c>
      <c r="AA96" s="33">
        <f ca="1" t="shared" si="54"/>
      </c>
      <c r="AB96" s="33">
        <f ca="1" t="shared" si="54"/>
      </c>
      <c r="AC96" s="33">
        <f ca="1" t="shared" si="55"/>
      </c>
      <c r="AD96" s="52">
        <f ca="1" t="shared" si="55"/>
      </c>
      <c r="AE96" s="33">
        <f ca="1" t="shared" si="55"/>
      </c>
    </row>
    <row r="97" spans="1:31" ht="15.75">
      <c r="A97" s="33"/>
      <c r="B97" s="33"/>
      <c r="C97" s="33"/>
      <c r="D97" s="33">
        <f t="shared" si="56"/>
      </c>
      <c r="E97" s="33"/>
      <c r="F97" s="33">
        <f t="shared" si="57"/>
      </c>
      <c r="G97" s="33"/>
      <c r="H97" s="33">
        <f t="shared" si="58"/>
      </c>
      <c r="I97" s="33">
        <f t="shared" si="59"/>
        <v>0</v>
      </c>
      <c r="J97" s="33">
        <f t="shared" si="60"/>
        <v>0</v>
      </c>
      <c r="K97" s="33">
        <f t="shared" si="61"/>
        <v>0</v>
      </c>
      <c r="L97" s="33">
        <f t="shared" si="62"/>
      </c>
      <c r="M97" s="52">
        <f t="shared" si="63"/>
        <v>200</v>
      </c>
      <c r="N97" s="33">
        <f t="shared" si="64"/>
      </c>
      <c r="P97" s="48" t="b">
        <f t="shared" si="65"/>
        <v>0</v>
      </c>
      <c r="Q97" s="48">
        <f t="shared" si="66"/>
      </c>
      <c r="R97" s="48">
        <f ca="1" t="shared" si="67"/>
      </c>
      <c r="S97" s="48">
        <f t="shared" si="68"/>
      </c>
      <c r="T97" s="48">
        <f t="shared" si="69"/>
      </c>
      <c r="U97" s="53">
        <f ca="1" t="shared" si="70"/>
      </c>
      <c r="V97" s="55">
        <f ca="1" t="shared" si="70"/>
      </c>
      <c r="W97" s="33">
        <f ca="1" t="shared" si="54"/>
      </c>
      <c r="X97" s="33">
        <f ca="1" t="shared" si="54"/>
      </c>
      <c r="Y97" s="33">
        <f ca="1" t="shared" si="54"/>
      </c>
      <c r="Z97" s="33">
        <f ca="1" t="shared" si="54"/>
      </c>
      <c r="AA97" s="33">
        <f ca="1" t="shared" si="54"/>
      </c>
      <c r="AB97" s="33">
        <f ca="1" t="shared" si="54"/>
      </c>
      <c r="AC97" s="33">
        <f ca="1" t="shared" si="55"/>
      </c>
      <c r="AD97" s="52">
        <f ca="1" t="shared" si="55"/>
      </c>
      <c r="AE97" s="33">
        <f ca="1" t="shared" si="55"/>
      </c>
    </row>
    <row r="98" spans="1:31" ht="15.75">
      <c r="A98" s="33"/>
      <c r="B98" s="33"/>
      <c r="C98" s="33"/>
      <c r="D98" s="33">
        <f t="shared" si="56"/>
      </c>
      <c r="E98" s="33"/>
      <c r="F98" s="33">
        <f t="shared" si="57"/>
      </c>
      <c r="G98" s="33"/>
      <c r="H98" s="33">
        <f t="shared" si="58"/>
      </c>
      <c r="I98" s="33">
        <f t="shared" si="59"/>
        <v>0</v>
      </c>
      <c r="J98" s="33">
        <f t="shared" si="60"/>
        <v>0</v>
      </c>
      <c r="K98" s="33">
        <f t="shared" si="61"/>
        <v>0</v>
      </c>
      <c r="L98" s="33">
        <f t="shared" si="62"/>
      </c>
      <c r="M98" s="52">
        <f t="shared" si="63"/>
        <v>200</v>
      </c>
      <c r="N98" s="33">
        <f t="shared" si="64"/>
      </c>
      <c r="P98" s="48" t="b">
        <f t="shared" si="65"/>
        <v>0</v>
      </c>
      <c r="Q98" s="48">
        <f t="shared" si="66"/>
      </c>
      <c r="R98" s="48">
        <f ca="1" t="shared" si="67"/>
      </c>
      <c r="S98" s="48">
        <f t="shared" si="68"/>
      </c>
      <c r="T98" s="48">
        <f t="shared" si="69"/>
      </c>
      <c r="U98" s="53">
        <f ca="1" t="shared" si="70"/>
      </c>
      <c r="V98" s="55">
        <f ca="1" t="shared" si="70"/>
      </c>
      <c r="W98" s="33">
        <f ca="1" t="shared" si="54"/>
      </c>
      <c r="X98" s="33">
        <f ca="1" t="shared" si="54"/>
      </c>
      <c r="Y98" s="33">
        <f ca="1" t="shared" si="54"/>
      </c>
      <c r="Z98" s="33">
        <f ca="1" t="shared" si="54"/>
      </c>
      <c r="AA98" s="33">
        <f ca="1" t="shared" si="54"/>
      </c>
      <c r="AB98" s="33">
        <f ca="1" t="shared" si="54"/>
      </c>
      <c r="AC98" s="33">
        <f ca="1" t="shared" si="55"/>
      </c>
      <c r="AD98" s="52">
        <f ca="1" t="shared" si="55"/>
      </c>
      <c r="AE98" s="33">
        <f ca="1" t="shared" si="55"/>
      </c>
    </row>
    <row r="99" spans="1:31" ht="15.75">
      <c r="A99" s="33"/>
      <c r="B99" s="33"/>
      <c r="C99" s="33"/>
      <c r="D99" s="33">
        <f t="shared" si="56"/>
      </c>
      <c r="E99" s="33"/>
      <c r="F99" s="33">
        <f t="shared" si="57"/>
      </c>
      <c r="G99" s="33"/>
      <c r="H99" s="33">
        <f t="shared" si="58"/>
      </c>
      <c r="I99" s="33">
        <f t="shared" si="59"/>
        <v>0</v>
      </c>
      <c r="J99" s="33">
        <f t="shared" si="60"/>
        <v>0</v>
      </c>
      <c r="K99" s="33">
        <f t="shared" si="61"/>
        <v>0</v>
      </c>
      <c r="L99" s="33">
        <f t="shared" si="62"/>
      </c>
      <c r="M99" s="52">
        <f t="shared" si="63"/>
        <v>200</v>
      </c>
      <c r="N99" s="33">
        <f t="shared" si="64"/>
      </c>
      <c r="P99" s="48" t="b">
        <f t="shared" si="65"/>
        <v>0</v>
      </c>
      <c r="Q99" s="48">
        <f t="shared" si="66"/>
      </c>
      <c r="R99" s="48">
        <f ca="1" t="shared" si="67"/>
      </c>
      <c r="S99" s="48">
        <f t="shared" si="68"/>
      </c>
      <c r="T99" s="48">
        <f t="shared" si="69"/>
      </c>
      <c r="U99" s="53">
        <f ca="1" t="shared" si="70"/>
      </c>
      <c r="V99" s="55">
        <f ca="1" t="shared" si="70"/>
      </c>
      <c r="W99" s="33">
        <f ca="1" t="shared" si="54"/>
      </c>
      <c r="X99" s="33">
        <f ca="1" t="shared" si="54"/>
      </c>
      <c r="Y99" s="33">
        <f ca="1" t="shared" si="54"/>
      </c>
      <c r="Z99" s="33">
        <f ca="1" t="shared" si="54"/>
      </c>
      <c r="AA99" s="33">
        <f ca="1" t="shared" si="54"/>
      </c>
      <c r="AB99" s="33">
        <f ca="1" t="shared" si="54"/>
      </c>
      <c r="AC99" s="33">
        <f ca="1" t="shared" si="55"/>
      </c>
      <c r="AD99" s="52">
        <f ca="1" t="shared" si="55"/>
      </c>
      <c r="AE99" s="33">
        <f ca="1" t="shared" si="55"/>
      </c>
    </row>
  </sheetData>
  <sheetProtection/>
  <mergeCells count="55">
    <mergeCell ref="G1:N3"/>
    <mergeCell ref="I54:K54"/>
    <mergeCell ref="N54:N55"/>
    <mergeCell ref="I79:K79"/>
    <mergeCell ref="N79:N80"/>
    <mergeCell ref="G29:H29"/>
    <mergeCell ref="G54:H54"/>
    <mergeCell ref="A79:A80"/>
    <mergeCell ref="B79:B80"/>
    <mergeCell ref="E79:F79"/>
    <mergeCell ref="C79:D79"/>
    <mergeCell ref="A29:A30"/>
    <mergeCell ref="B29:B30"/>
    <mergeCell ref="E29:F29"/>
    <mergeCell ref="A54:A55"/>
    <mergeCell ref="B54:B55"/>
    <mergeCell ref="E54:F54"/>
    <mergeCell ref="A4:A5"/>
    <mergeCell ref="B4:B5"/>
    <mergeCell ref="E4:F4"/>
    <mergeCell ref="G4:H4"/>
    <mergeCell ref="C4:D4"/>
    <mergeCell ref="I4:K4"/>
    <mergeCell ref="C54:D54"/>
    <mergeCell ref="N4:N5"/>
    <mergeCell ref="G79:H79"/>
    <mergeCell ref="U4:U5"/>
    <mergeCell ref="V4:V5"/>
    <mergeCell ref="U79:U80"/>
    <mergeCell ref="V79:V80"/>
    <mergeCell ref="G28:H28"/>
    <mergeCell ref="I29:K29"/>
    <mergeCell ref="N29:N30"/>
    <mergeCell ref="U29:U30"/>
    <mergeCell ref="V29:V30"/>
    <mergeCell ref="W29:X29"/>
    <mergeCell ref="Y29:Z29"/>
    <mergeCell ref="AA29:AB29"/>
    <mergeCell ref="C29:D29"/>
    <mergeCell ref="AE54:AE55"/>
    <mergeCell ref="W4:X4"/>
    <mergeCell ref="Y4:Z4"/>
    <mergeCell ref="AA4:AB4"/>
    <mergeCell ref="AE4:AE5"/>
    <mergeCell ref="AA28:AB28"/>
    <mergeCell ref="W79:X79"/>
    <mergeCell ref="Y79:Z79"/>
    <mergeCell ref="AA79:AB79"/>
    <mergeCell ref="AE79:AE80"/>
    <mergeCell ref="AE29:AE30"/>
    <mergeCell ref="U54:U55"/>
    <mergeCell ref="V54:V55"/>
    <mergeCell ref="W54:X54"/>
    <mergeCell ref="Y54:Z54"/>
    <mergeCell ref="AA54:AB54"/>
  </mergeCells>
  <printOptions horizontalCentered="1"/>
  <pageMargins left="0.1968503937007874" right="0.1968503937007874" top="0.3937007874015748" bottom="0.1968503937007874" header="0.1968503937007874" footer="0"/>
  <pageSetup fitToHeight="5" horizontalDpi="600" verticalDpi="600" orientation="landscape" paperSize="9" r:id="rId1"/>
  <headerFooter>
    <oddHeader>&amp;L&amp;F&amp;C&amp;A</oddHeader>
  </headerFooter>
  <rowBreaks count="4" manualBreakCount="4">
    <brk id="25" max="13" man="1"/>
    <brk id="50" max="13" man="1"/>
    <brk id="75" max="13" man="1"/>
    <brk id="10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workbookViewId="0" topLeftCell="A1">
      <selection activeCell="U81" sqref="U81:AE99"/>
    </sheetView>
  </sheetViews>
  <sheetFormatPr defaultColWidth="11.421875" defaultRowHeight="15" outlineLevelCol="1"/>
  <cols>
    <col min="1" max="1" width="25.421875" style="42" bestFit="1" customWidth="1"/>
    <col min="2" max="2" width="20.57421875" style="42" bestFit="1" customWidth="1"/>
    <col min="3" max="3" width="6.57421875" style="42" customWidth="1"/>
    <col min="4" max="4" width="6.57421875" style="42" bestFit="1" customWidth="1"/>
    <col min="5" max="8" width="6.7109375" style="42" customWidth="1"/>
    <col min="9" max="11" width="4.8515625" style="42" hidden="1" customWidth="1" outlineLevel="1"/>
    <col min="12" max="12" width="6.7109375" style="42" customWidth="1" collapsed="1"/>
    <col min="13" max="13" width="6.7109375" style="48" customWidth="1"/>
    <col min="14" max="14" width="6.7109375" style="42" customWidth="1"/>
    <col min="15" max="15" width="3.7109375" style="42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2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43</v>
      </c>
      <c r="B2" s="2" t="s">
        <v>15</v>
      </c>
      <c r="C2" s="2" t="s">
        <v>16</v>
      </c>
      <c r="D2" s="2"/>
      <c r="E2" s="2"/>
      <c r="F2" s="2" t="s">
        <v>60</v>
      </c>
      <c r="G2" s="98"/>
      <c r="H2" s="98"/>
      <c r="I2" s="98"/>
      <c r="J2" s="98"/>
      <c r="K2" s="98"/>
      <c r="L2" s="98"/>
      <c r="M2" s="98"/>
      <c r="N2" s="98"/>
      <c r="U2" s="1" t="s">
        <v>43</v>
      </c>
      <c r="V2" s="2" t="s">
        <v>15</v>
      </c>
      <c r="W2" s="2" t="s">
        <v>16</v>
      </c>
      <c r="X2" s="2"/>
      <c r="Y2" s="2"/>
      <c r="Z2" s="2" t="str">
        <f>F2</f>
        <v>C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100"/>
    </row>
    <row r="6" spans="1:31" ht="15.75">
      <c r="A6" s="53" t="s">
        <v>124</v>
      </c>
      <c r="B6" s="53" t="s">
        <v>81</v>
      </c>
      <c r="C6" s="77">
        <v>1</v>
      </c>
      <c r="D6" s="33">
        <f aca="true" t="shared" si="0" ref="D6:D24">IF(OR(A6="",C6=""),"",RANK(C6,$C$6:$C$24,0)+(COUNT($C$6:$C$24)+1-RANK(C6,$C$6:$C$24,0)-RANK(C6,$C$6:$C$24,1))/2)</f>
        <v>12.5</v>
      </c>
      <c r="E6" s="77">
        <v>5</v>
      </c>
      <c r="F6" s="33">
        <f>IF(OR(A6="",E6=""),"",RANK(E6,$E$6:$E$24,0)+(COUNT($E$6:$E$24)+1-RANK(E6,$E$6:$E$24,0)-RANK(E6,$E$6:$E$24,1))/2)</f>
        <v>3.5</v>
      </c>
      <c r="G6" s="77">
        <v>0</v>
      </c>
      <c r="H6" s="33">
        <f>IF(OR(A6="",G6=""),"",RANK(G6,$G$6:$G$24,0)+(COUNT($G$6:$G$24)+1-RANK(G6,$G$6:$G$24,0)-RANK(G6,$G$6:$G$24,1))/2)</f>
        <v>14</v>
      </c>
      <c r="I6" s="33">
        <f>C6</f>
        <v>1</v>
      </c>
      <c r="J6" s="33">
        <f>E6</f>
        <v>5</v>
      </c>
      <c r="K6" s="33">
        <f>G6</f>
        <v>0</v>
      </c>
      <c r="L6" s="33">
        <f>IF(A6=0,"",SUM(C6,E6,G6))</f>
        <v>6</v>
      </c>
      <c r="M6" s="52">
        <f>SUM(D6,F6,H6,IF(L6="",200,-L6/10^3),-LARGE(I6:K6,1)/10^6,-LARGE(I6:K6,2)/10^9,-LARGE(I6:K6,3)/10^12)</f>
        <v>29.993994998999998</v>
      </c>
      <c r="N6" s="33">
        <f aca="true" t="shared" si="1" ref="N6:N24">IF(L6="","",RANK(M6,$M$6:$M$24,1)+(COUNT($M$6:$M$24)+1-RANK(M6,$M$6:$M$24,0)-RANK(M6,$M$6:$M$24,1))/2)</f>
        <v>11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11.005</v>
      </c>
      <c r="S6" s="48">
        <f>IF(R6="","",RANK(R6,R$6:R$24,1))</f>
        <v>11</v>
      </c>
      <c r="T6" s="48">
        <f>IF(S6="","",INDEX(Q$6:Q$24,MATCH(ROW(P1),S$6:S$24,0)))</f>
        <v>8</v>
      </c>
      <c r="U6" s="53" t="str">
        <f aca="true" ca="1" t="shared" si="2" ref="U6:U24">IF($T6="","",OFFSET(A$1,$T6,))</f>
        <v>BARRERE J. Baptiste</v>
      </c>
      <c r="V6" s="55" t="str">
        <f aca="true" ca="1" t="shared" si="3" ref="V6:V24">IF($T6="","",OFFSET(B$1,$T6,))</f>
        <v>PSM Artico</v>
      </c>
      <c r="W6" s="77">
        <f aca="true" ca="1" t="shared" si="4" ref="W6:AB21">IF($T6="","",OFFSET(C$1,$T6,))</f>
        <v>5</v>
      </c>
      <c r="X6" s="33">
        <f ca="1" t="shared" si="4"/>
        <v>3</v>
      </c>
      <c r="Y6" s="77">
        <f ca="1" t="shared" si="4"/>
        <v>5</v>
      </c>
      <c r="Z6" s="33">
        <f ca="1" t="shared" si="4"/>
        <v>3.5</v>
      </c>
      <c r="AA6" s="77">
        <f ca="1">IF($T6="","",OFFSET(G$1,$T6,))</f>
        <v>6</v>
      </c>
      <c r="AB6" s="33">
        <f ca="1" t="shared" si="4"/>
        <v>2</v>
      </c>
      <c r="AC6" s="33">
        <f aca="true" ca="1" t="shared" si="5" ref="AC6:AE21">IF($T6="","",OFFSET(L$1,$T6,))</f>
        <v>16</v>
      </c>
      <c r="AD6" s="52">
        <f ca="1" t="shared" si="5"/>
        <v>8.483993994994998</v>
      </c>
      <c r="AE6" s="33">
        <f ca="1" t="shared" si="5"/>
        <v>1</v>
      </c>
    </row>
    <row r="7" spans="1:31" ht="15.75">
      <c r="A7" s="53" t="s">
        <v>128</v>
      </c>
      <c r="B7" s="53" t="s">
        <v>78</v>
      </c>
      <c r="C7" s="77">
        <v>2</v>
      </c>
      <c r="D7" s="33">
        <f t="shared" si="0"/>
        <v>8</v>
      </c>
      <c r="E7" s="77">
        <v>1</v>
      </c>
      <c r="F7" s="33">
        <f aca="true" t="shared" si="6" ref="F7:F24">IF(OR(A7="",E7=""),"",RANK(E7,$E$6:$E$24,0)+(COUNT($E$6:$E$24)+1-RANK(E7,$E$6:$E$24,0)-RANK(E7,$E$6:$E$24,1))/2)</f>
        <v>11.5</v>
      </c>
      <c r="G7" s="77">
        <v>4</v>
      </c>
      <c r="H7" s="33">
        <f aca="true" t="shared" si="7" ref="H7:H24">IF(OR(A7="",G7=""),"",RANK(G7,$G$6:$G$24,0)+(COUNT($G$6:$G$24)+1-RANK(G7,$G$6:$G$24,0)-RANK(G7,$G$6:$G$24,1))/2)</f>
        <v>4.5</v>
      </c>
      <c r="I7" s="33">
        <f aca="true" t="shared" si="8" ref="I7:I24">C7</f>
        <v>2</v>
      </c>
      <c r="J7" s="33">
        <f aca="true" t="shared" si="9" ref="J7:J24">E7</f>
        <v>1</v>
      </c>
      <c r="K7" s="33">
        <f aca="true" t="shared" si="10" ref="K7:K24">G7</f>
        <v>4</v>
      </c>
      <c r="L7" s="33">
        <f aca="true" t="shared" si="11" ref="L7:L24">IF(A7=0,"",SUM(C7,E7,G7))</f>
        <v>7</v>
      </c>
      <c r="M7" s="52">
        <f aca="true" t="shared" si="12" ref="M7:M24">SUM(D7,F7,H7,IF(L7="",200,-L7/10^3),-LARGE(I7:K7,1)/10^6,-LARGE(I7:K7,2)/10^9,-LARGE(I7:K7,3)/10^12)</f>
        <v>23.992995997999</v>
      </c>
      <c r="N7" s="33">
        <f t="shared" si="1"/>
        <v>9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9.006</v>
      </c>
      <c r="S7" s="48">
        <f aca="true" t="shared" si="16" ref="S7:S24">IF(R7="","",RANK(R7,R$6:R$24,1))</f>
        <v>9</v>
      </c>
      <c r="T7" s="48">
        <f aca="true" t="shared" si="17" ref="T7:T24">IF(S7="","",INDEX(Q$6:Q$24,MATCH(ROW(P2),S$6:S$24,0)))</f>
        <v>11</v>
      </c>
      <c r="U7" s="53" t="str">
        <f ca="1" t="shared" si="2"/>
        <v>COULON Jérome</v>
      </c>
      <c r="V7" s="55" t="str">
        <f ca="1" t="shared" si="3"/>
        <v>Salmo Garonne</v>
      </c>
      <c r="W7" s="77">
        <f ca="1" t="shared" si="4"/>
        <v>2</v>
      </c>
      <c r="X7" s="33">
        <f ca="1" t="shared" si="4"/>
        <v>8</v>
      </c>
      <c r="Y7" s="77">
        <f ca="1" t="shared" si="4"/>
        <v>6</v>
      </c>
      <c r="Z7" s="33">
        <f ca="1" t="shared" si="4"/>
        <v>1</v>
      </c>
      <c r="AA7" s="77">
        <f aca="true" ca="1" t="shared" si="18" ref="AA7:AA19">IF($T7="","",OFFSET(G$1,$T7,))</f>
        <v>6</v>
      </c>
      <c r="AB7" s="33">
        <f ca="1" t="shared" si="4"/>
        <v>2</v>
      </c>
      <c r="AC7" s="33">
        <f ca="1" t="shared" si="5"/>
        <v>14</v>
      </c>
      <c r="AD7" s="52">
        <f ca="1" t="shared" si="5"/>
        <v>10.985993993998</v>
      </c>
      <c r="AE7" s="33">
        <f ca="1" t="shared" si="5"/>
        <v>2</v>
      </c>
    </row>
    <row r="8" spans="1:31" ht="15.75">
      <c r="A8" s="53" t="s">
        <v>106</v>
      </c>
      <c r="B8" s="53" t="s">
        <v>82</v>
      </c>
      <c r="C8" s="77">
        <v>2</v>
      </c>
      <c r="D8" s="33">
        <f t="shared" si="0"/>
        <v>8</v>
      </c>
      <c r="E8" s="77">
        <v>2</v>
      </c>
      <c r="F8" s="33">
        <f t="shared" si="6"/>
        <v>9.5</v>
      </c>
      <c r="G8" s="77">
        <v>6</v>
      </c>
      <c r="H8" s="33">
        <f t="shared" si="7"/>
        <v>2</v>
      </c>
      <c r="I8" s="33">
        <f t="shared" si="8"/>
        <v>2</v>
      </c>
      <c r="J8" s="33">
        <f t="shared" si="9"/>
        <v>2</v>
      </c>
      <c r="K8" s="33">
        <f t="shared" si="10"/>
        <v>6</v>
      </c>
      <c r="L8" s="33">
        <f t="shared" si="11"/>
        <v>10</v>
      </c>
      <c r="M8" s="52">
        <f t="shared" si="12"/>
        <v>19.489993997998</v>
      </c>
      <c r="N8" s="33">
        <f t="shared" si="1"/>
        <v>5</v>
      </c>
      <c r="P8" s="48">
        <f t="shared" si="13"/>
        <v>8</v>
      </c>
      <c r="Q8" s="48">
        <f t="shared" si="14"/>
        <v>7</v>
      </c>
      <c r="R8" s="48">
        <f ca="1" t="shared" si="15"/>
        <v>5.007</v>
      </c>
      <c r="S8" s="48">
        <f t="shared" si="16"/>
        <v>5</v>
      </c>
      <c r="T8" s="48">
        <f t="shared" si="17"/>
        <v>13</v>
      </c>
      <c r="U8" s="53" t="str">
        <f ca="1" t="shared" si="2"/>
        <v>BASSO Hervé</v>
      </c>
      <c r="V8" s="55" t="str">
        <f ca="1" t="shared" si="3"/>
        <v>Salmo Toc</v>
      </c>
      <c r="W8" s="77">
        <f ca="1" t="shared" si="4"/>
        <v>6</v>
      </c>
      <c r="X8" s="33">
        <f ca="1" t="shared" si="4"/>
        <v>1.5</v>
      </c>
      <c r="Y8" s="77">
        <f ca="1" t="shared" si="4"/>
        <v>5</v>
      </c>
      <c r="Z8" s="33">
        <f ca="1" t="shared" si="4"/>
        <v>3.5</v>
      </c>
      <c r="AA8" s="77">
        <f ca="1" t="shared" si="18"/>
        <v>2</v>
      </c>
      <c r="AB8" s="33">
        <f ca="1" t="shared" si="4"/>
        <v>9</v>
      </c>
      <c r="AC8" s="33">
        <f ca="1" t="shared" si="5"/>
        <v>13</v>
      </c>
      <c r="AD8" s="52">
        <f ca="1" t="shared" si="5"/>
        <v>13.986993994997999</v>
      </c>
      <c r="AE8" s="33">
        <f ca="1" t="shared" si="5"/>
        <v>3</v>
      </c>
    </row>
    <row r="9" spans="1:31" ht="15.75">
      <c r="A9" s="53" t="s">
        <v>121</v>
      </c>
      <c r="B9" s="53" t="s">
        <v>84</v>
      </c>
      <c r="C9" s="77">
        <v>5</v>
      </c>
      <c r="D9" s="33">
        <f t="shared" si="0"/>
        <v>3</v>
      </c>
      <c r="E9" s="77">
        <v>5</v>
      </c>
      <c r="F9" s="33">
        <f t="shared" si="6"/>
        <v>3.5</v>
      </c>
      <c r="G9" s="77">
        <v>6</v>
      </c>
      <c r="H9" s="33">
        <f t="shared" si="7"/>
        <v>2</v>
      </c>
      <c r="I9" s="33">
        <f t="shared" si="8"/>
        <v>5</v>
      </c>
      <c r="J9" s="33">
        <f t="shared" si="9"/>
        <v>5</v>
      </c>
      <c r="K9" s="33">
        <f t="shared" si="10"/>
        <v>6</v>
      </c>
      <c r="L9" s="33">
        <f t="shared" si="11"/>
        <v>16</v>
      </c>
      <c r="M9" s="52">
        <f t="shared" si="12"/>
        <v>8.483993994994998</v>
      </c>
      <c r="N9" s="33">
        <f t="shared" si="1"/>
        <v>1</v>
      </c>
      <c r="P9" s="48">
        <f t="shared" si="13"/>
        <v>9</v>
      </c>
      <c r="Q9" s="48">
        <f t="shared" si="14"/>
        <v>8</v>
      </c>
      <c r="R9" s="48">
        <f ca="1" t="shared" si="15"/>
        <v>1.008</v>
      </c>
      <c r="S9" s="48">
        <f t="shared" si="16"/>
        <v>1</v>
      </c>
      <c r="T9" s="48">
        <f t="shared" si="17"/>
        <v>12</v>
      </c>
      <c r="U9" s="53" t="str">
        <f ca="1" t="shared" si="2"/>
        <v>ROJO DIAZ Jean-Pierre</v>
      </c>
      <c r="V9" s="55" t="str">
        <f ca="1" t="shared" si="3"/>
        <v>No Kill 33</v>
      </c>
      <c r="W9" s="77">
        <f ca="1" t="shared" si="4"/>
        <v>3</v>
      </c>
      <c r="X9" s="33">
        <f ca="1" t="shared" si="4"/>
        <v>4.5</v>
      </c>
      <c r="Y9" s="77">
        <f ca="1" t="shared" si="4"/>
        <v>5</v>
      </c>
      <c r="Z9" s="33">
        <f ca="1" t="shared" si="4"/>
        <v>3.5</v>
      </c>
      <c r="AA9" s="77">
        <f ca="1" t="shared" si="18"/>
        <v>3</v>
      </c>
      <c r="AB9" s="33">
        <f ca="1" t="shared" si="4"/>
        <v>6</v>
      </c>
      <c r="AC9" s="33">
        <f ca="1" t="shared" si="5"/>
        <v>11</v>
      </c>
      <c r="AD9" s="52">
        <f ca="1" t="shared" si="5"/>
        <v>13.988994996997</v>
      </c>
      <c r="AE9" s="33">
        <f ca="1" t="shared" si="5"/>
        <v>4</v>
      </c>
    </row>
    <row r="10" spans="1:31" ht="15.75">
      <c r="A10" s="53" t="s">
        <v>104</v>
      </c>
      <c r="B10" s="53" t="s">
        <v>47</v>
      </c>
      <c r="C10" s="77">
        <v>1</v>
      </c>
      <c r="D10" s="33">
        <f t="shared" si="0"/>
        <v>12.5</v>
      </c>
      <c r="E10" s="77">
        <v>3</v>
      </c>
      <c r="F10" s="33">
        <f t="shared" si="6"/>
        <v>7</v>
      </c>
      <c r="G10" s="77">
        <v>2</v>
      </c>
      <c r="H10" s="33">
        <f t="shared" si="7"/>
        <v>9</v>
      </c>
      <c r="I10" s="33">
        <f t="shared" si="8"/>
        <v>1</v>
      </c>
      <c r="J10" s="33">
        <f t="shared" si="9"/>
        <v>3</v>
      </c>
      <c r="K10" s="33">
        <f t="shared" si="10"/>
        <v>2</v>
      </c>
      <c r="L10" s="33">
        <f t="shared" si="11"/>
        <v>6</v>
      </c>
      <c r="M10" s="52">
        <f t="shared" si="12"/>
        <v>28.493996997999</v>
      </c>
      <c r="N10" s="33">
        <f t="shared" si="1"/>
        <v>10</v>
      </c>
      <c r="P10" s="48">
        <f t="shared" si="13"/>
        <v>10</v>
      </c>
      <c r="Q10" s="48">
        <f t="shared" si="14"/>
        <v>9</v>
      </c>
      <c r="R10" s="48">
        <f ca="1" t="shared" si="15"/>
        <v>10.009</v>
      </c>
      <c r="S10" s="48">
        <f t="shared" si="16"/>
        <v>10</v>
      </c>
      <c r="T10" s="48">
        <f t="shared" si="17"/>
        <v>7</v>
      </c>
      <c r="U10" s="53" t="str">
        <f ca="1" t="shared" si="2"/>
        <v>ODET Alain</v>
      </c>
      <c r="V10" s="55" t="str">
        <f ca="1" t="shared" si="3"/>
        <v>Truite Passion</v>
      </c>
      <c r="W10" s="77">
        <f ca="1" t="shared" si="4"/>
        <v>2</v>
      </c>
      <c r="X10" s="33">
        <f ca="1" t="shared" si="4"/>
        <v>8</v>
      </c>
      <c r="Y10" s="77">
        <f ca="1" t="shared" si="4"/>
        <v>2</v>
      </c>
      <c r="Z10" s="33">
        <f ca="1" t="shared" si="4"/>
        <v>9.5</v>
      </c>
      <c r="AA10" s="77">
        <f ca="1" t="shared" si="18"/>
        <v>6</v>
      </c>
      <c r="AB10" s="33">
        <f ca="1" t="shared" si="4"/>
        <v>2</v>
      </c>
      <c r="AC10" s="33">
        <f ca="1" t="shared" si="5"/>
        <v>10</v>
      </c>
      <c r="AD10" s="52">
        <f ca="1" t="shared" si="5"/>
        <v>19.489993997998</v>
      </c>
      <c r="AE10" s="33">
        <f ca="1" t="shared" si="5"/>
        <v>5</v>
      </c>
    </row>
    <row r="11" spans="1:31" ht="15.75">
      <c r="A11" s="53" t="s">
        <v>117</v>
      </c>
      <c r="B11" s="53" t="s">
        <v>83</v>
      </c>
      <c r="C11" s="77">
        <v>3</v>
      </c>
      <c r="D11" s="33">
        <f t="shared" si="0"/>
        <v>4.5</v>
      </c>
      <c r="E11" s="77">
        <v>3</v>
      </c>
      <c r="F11" s="33">
        <f t="shared" si="6"/>
        <v>7</v>
      </c>
      <c r="G11" s="77">
        <v>2</v>
      </c>
      <c r="H11" s="33">
        <f t="shared" si="7"/>
        <v>9</v>
      </c>
      <c r="I11" s="33">
        <f t="shared" si="8"/>
        <v>3</v>
      </c>
      <c r="J11" s="33">
        <f t="shared" si="9"/>
        <v>3</v>
      </c>
      <c r="K11" s="33">
        <f t="shared" si="10"/>
        <v>2</v>
      </c>
      <c r="L11" s="33">
        <f t="shared" si="11"/>
        <v>8</v>
      </c>
      <c r="M11" s="52">
        <f t="shared" si="12"/>
        <v>20.491996996998</v>
      </c>
      <c r="N11" s="33">
        <f t="shared" si="1"/>
        <v>6</v>
      </c>
      <c r="P11" s="48">
        <f t="shared" si="13"/>
        <v>11</v>
      </c>
      <c r="Q11" s="48">
        <f t="shared" si="14"/>
        <v>10</v>
      </c>
      <c r="R11" s="48">
        <f ca="1" t="shared" si="15"/>
        <v>6.01</v>
      </c>
      <c r="S11" s="48">
        <f t="shared" si="16"/>
        <v>6</v>
      </c>
      <c r="T11" s="48">
        <f t="shared" si="17"/>
        <v>10</v>
      </c>
      <c r="U11" s="54" t="str">
        <f ca="1" t="shared" si="2"/>
        <v>SETSOUA Philippe</v>
      </c>
      <c r="V11" s="55" t="str">
        <f ca="1" t="shared" si="3"/>
        <v>Truite Toc</v>
      </c>
      <c r="W11" s="77">
        <f ca="1" t="shared" si="4"/>
        <v>3</v>
      </c>
      <c r="X11" s="33">
        <f ca="1" t="shared" si="4"/>
        <v>4.5</v>
      </c>
      <c r="Y11" s="77">
        <f ca="1" t="shared" si="4"/>
        <v>3</v>
      </c>
      <c r="Z11" s="33">
        <f ca="1" t="shared" si="4"/>
        <v>7</v>
      </c>
      <c r="AA11" s="77">
        <f ca="1" t="shared" si="18"/>
        <v>2</v>
      </c>
      <c r="AB11" s="33">
        <f ca="1" t="shared" si="4"/>
        <v>9</v>
      </c>
      <c r="AC11" s="33">
        <f ca="1" t="shared" si="5"/>
        <v>8</v>
      </c>
      <c r="AD11" s="52">
        <f ca="1" t="shared" si="5"/>
        <v>20.491996996998</v>
      </c>
      <c r="AE11" s="33">
        <f ca="1" t="shared" si="5"/>
        <v>6</v>
      </c>
    </row>
    <row r="12" spans="1:31" ht="15.75">
      <c r="A12" s="53" t="s">
        <v>110</v>
      </c>
      <c r="B12" s="53" t="s">
        <v>80</v>
      </c>
      <c r="C12" s="77">
        <v>2</v>
      </c>
      <c r="D12" s="33">
        <f t="shared" si="0"/>
        <v>8</v>
      </c>
      <c r="E12" s="77">
        <v>6</v>
      </c>
      <c r="F12" s="33">
        <f t="shared" si="6"/>
        <v>1</v>
      </c>
      <c r="G12" s="77">
        <v>6</v>
      </c>
      <c r="H12" s="33">
        <f t="shared" si="7"/>
        <v>2</v>
      </c>
      <c r="I12" s="33">
        <f t="shared" si="8"/>
        <v>2</v>
      </c>
      <c r="J12" s="33">
        <f t="shared" si="9"/>
        <v>6</v>
      </c>
      <c r="K12" s="33">
        <f t="shared" si="10"/>
        <v>6</v>
      </c>
      <c r="L12" s="33">
        <f t="shared" si="11"/>
        <v>14</v>
      </c>
      <c r="M12" s="52">
        <f t="shared" si="12"/>
        <v>10.985993993998</v>
      </c>
      <c r="N12" s="33">
        <f t="shared" si="1"/>
        <v>2</v>
      </c>
      <c r="P12" s="48">
        <f t="shared" si="13"/>
        <v>12</v>
      </c>
      <c r="Q12" s="48">
        <f t="shared" si="14"/>
        <v>11</v>
      </c>
      <c r="R12" s="48">
        <f ca="1" t="shared" si="15"/>
        <v>2.011</v>
      </c>
      <c r="S12" s="48">
        <f t="shared" si="16"/>
        <v>2</v>
      </c>
      <c r="T12" s="48">
        <f t="shared" si="17"/>
        <v>14</v>
      </c>
      <c r="U12" s="53" t="str">
        <f ca="1" t="shared" si="2"/>
        <v>FARCY Pascal</v>
      </c>
      <c r="V12" s="55" t="str">
        <f ca="1" t="shared" si="3"/>
        <v>Salmo Garonne</v>
      </c>
      <c r="W12" s="77">
        <f ca="1" t="shared" si="4"/>
        <v>6</v>
      </c>
      <c r="X12" s="33">
        <f ca="1" t="shared" si="4"/>
        <v>1.5</v>
      </c>
      <c r="Y12" s="77">
        <f ca="1" t="shared" si="4"/>
        <v>3</v>
      </c>
      <c r="Z12" s="33">
        <f ca="1" t="shared" si="4"/>
        <v>7</v>
      </c>
      <c r="AA12" s="77">
        <f ca="1" t="shared" si="18"/>
        <v>1</v>
      </c>
      <c r="AB12" s="33">
        <f ca="1" t="shared" si="4"/>
        <v>12.5</v>
      </c>
      <c r="AC12" s="33">
        <f ca="1" t="shared" si="5"/>
        <v>10</v>
      </c>
      <c r="AD12" s="52">
        <f ca="1" t="shared" si="5"/>
        <v>20.989993996999</v>
      </c>
      <c r="AE12" s="33">
        <f ca="1" t="shared" si="5"/>
        <v>7</v>
      </c>
    </row>
    <row r="13" spans="1:31" ht="15.75">
      <c r="A13" s="54" t="s">
        <v>113</v>
      </c>
      <c r="B13" s="53" t="s">
        <v>79</v>
      </c>
      <c r="C13" s="77">
        <v>3</v>
      </c>
      <c r="D13" s="33">
        <f t="shared" si="0"/>
        <v>4.5</v>
      </c>
      <c r="E13" s="77">
        <v>5</v>
      </c>
      <c r="F13" s="33">
        <f t="shared" si="6"/>
        <v>3.5</v>
      </c>
      <c r="G13" s="77">
        <v>3</v>
      </c>
      <c r="H13" s="33">
        <f t="shared" si="7"/>
        <v>6</v>
      </c>
      <c r="I13" s="33">
        <f t="shared" si="8"/>
        <v>3</v>
      </c>
      <c r="J13" s="33">
        <f t="shared" si="9"/>
        <v>5</v>
      </c>
      <c r="K13" s="33">
        <f t="shared" si="10"/>
        <v>3</v>
      </c>
      <c r="L13" s="33">
        <f t="shared" si="11"/>
        <v>11</v>
      </c>
      <c r="M13" s="52">
        <f t="shared" si="12"/>
        <v>13.988994996997</v>
      </c>
      <c r="N13" s="33">
        <f t="shared" si="1"/>
        <v>4</v>
      </c>
      <c r="P13" s="48">
        <f t="shared" si="13"/>
        <v>13</v>
      </c>
      <c r="Q13" s="48">
        <f t="shared" si="14"/>
        <v>12</v>
      </c>
      <c r="R13" s="48">
        <f ca="1" t="shared" si="15"/>
        <v>4.012</v>
      </c>
      <c r="S13" s="48">
        <f t="shared" si="16"/>
        <v>4</v>
      </c>
      <c r="T13" s="48">
        <f t="shared" si="17"/>
        <v>17</v>
      </c>
      <c r="U13" s="53" t="str">
        <f ca="1" t="shared" si="2"/>
        <v>MARQUILLE J. Pierre</v>
      </c>
      <c r="V13" s="55" t="str">
        <f ca="1" t="shared" si="3"/>
        <v>No Kill 33</v>
      </c>
      <c r="W13" s="77">
        <f ca="1" t="shared" si="4"/>
        <v>2</v>
      </c>
      <c r="X13" s="33">
        <f ca="1" t="shared" si="4"/>
        <v>8</v>
      </c>
      <c r="Y13" s="77">
        <f ca="1" t="shared" si="4"/>
        <v>2</v>
      </c>
      <c r="Z13" s="33">
        <f ca="1" t="shared" si="4"/>
        <v>9.5</v>
      </c>
      <c r="AA13" s="77">
        <f ca="1" t="shared" si="18"/>
        <v>4</v>
      </c>
      <c r="AB13" s="33">
        <f ca="1" t="shared" si="4"/>
        <v>4.5</v>
      </c>
      <c r="AC13" s="33">
        <f ca="1" t="shared" si="5"/>
        <v>8</v>
      </c>
      <c r="AD13" s="52">
        <f ca="1" t="shared" si="5"/>
        <v>21.991995997998</v>
      </c>
      <c r="AE13" s="33">
        <f ca="1" t="shared" si="5"/>
        <v>8</v>
      </c>
    </row>
    <row r="14" spans="1:31" ht="15.75">
      <c r="A14" s="53" t="s">
        <v>36</v>
      </c>
      <c r="B14" s="53" t="s">
        <v>81</v>
      </c>
      <c r="C14" s="77">
        <v>6</v>
      </c>
      <c r="D14" s="33">
        <f t="shared" si="0"/>
        <v>1.5</v>
      </c>
      <c r="E14" s="77">
        <v>5</v>
      </c>
      <c r="F14" s="33">
        <f t="shared" si="6"/>
        <v>3.5</v>
      </c>
      <c r="G14" s="77">
        <v>2</v>
      </c>
      <c r="H14" s="33">
        <f t="shared" si="7"/>
        <v>9</v>
      </c>
      <c r="I14" s="33">
        <f t="shared" si="8"/>
        <v>6</v>
      </c>
      <c r="J14" s="33">
        <f t="shared" si="9"/>
        <v>5</v>
      </c>
      <c r="K14" s="33">
        <f t="shared" si="10"/>
        <v>2</v>
      </c>
      <c r="L14" s="33">
        <f t="shared" si="11"/>
        <v>13</v>
      </c>
      <c r="M14" s="52">
        <f t="shared" si="12"/>
        <v>13.986993994997999</v>
      </c>
      <c r="N14" s="33">
        <f t="shared" si="1"/>
        <v>3</v>
      </c>
      <c r="P14" s="48">
        <f t="shared" si="13"/>
        <v>14</v>
      </c>
      <c r="Q14" s="48">
        <f t="shared" si="14"/>
        <v>13</v>
      </c>
      <c r="R14" s="48">
        <f ca="1" t="shared" si="15"/>
        <v>3.013</v>
      </c>
      <c r="S14" s="48">
        <f t="shared" si="16"/>
        <v>3</v>
      </c>
      <c r="T14" s="48">
        <f t="shared" si="17"/>
        <v>6</v>
      </c>
      <c r="U14" s="54" t="str">
        <f ca="1" t="shared" si="2"/>
        <v>PUJOS BASTIEN</v>
      </c>
      <c r="V14" s="55" t="str">
        <f ca="1" t="shared" si="3"/>
        <v>No Kill 09</v>
      </c>
      <c r="W14" s="77">
        <f ca="1" t="shared" si="4"/>
        <v>2</v>
      </c>
      <c r="X14" s="33">
        <f ca="1" t="shared" si="4"/>
        <v>8</v>
      </c>
      <c r="Y14" s="77">
        <f ca="1" t="shared" si="4"/>
        <v>1</v>
      </c>
      <c r="Z14" s="33">
        <f ca="1" t="shared" si="4"/>
        <v>11.5</v>
      </c>
      <c r="AA14" s="77">
        <f ca="1" t="shared" si="18"/>
        <v>4</v>
      </c>
      <c r="AB14" s="33">
        <f ca="1" t="shared" si="4"/>
        <v>4.5</v>
      </c>
      <c r="AC14" s="33">
        <f ca="1" t="shared" si="5"/>
        <v>7</v>
      </c>
      <c r="AD14" s="52">
        <f ca="1" t="shared" si="5"/>
        <v>23.992995997999</v>
      </c>
      <c r="AE14" s="33">
        <f ca="1" t="shared" si="5"/>
        <v>9</v>
      </c>
    </row>
    <row r="15" spans="1:31" ht="15.75">
      <c r="A15" s="53" t="s">
        <v>11</v>
      </c>
      <c r="B15" s="53" t="s">
        <v>80</v>
      </c>
      <c r="C15" s="77">
        <v>6</v>
      </c>
      <c r="D15" s="33">
        <f t="shared" si="0"/>
        <v>1.5</v>
      </c>
      <c r="E15" s="77">
        <v>3</v>
      </c>
      <c r="F15" s="33">
        <f t="shared" si="6"/>
        <v>7</v>
      </c>
      <c r="G15" s="77">
        <v>1</v>
      </c>
      <c r="H15" s="33">
        <f t="shared" si="7"/>
        <v>12.5</v>
      </c>
      <c r="I15" s="33">
        <f t="shared" si="8"/>
        <v>6</v>
      </c>
      <c r="J15" s="33">
        <f t="shared" si="9"/>
        <v>3</v>
      </c>
      <c r="K15" s="33">
        <f t="shared" si="10"/>
        <v>1</v>
      </c>
      <c r="L15" s="33">
        <f t="shared" si="11"/>
        <v>10</v>
      </c>
      <c r="M15" s="52">
        <f t="shared" si="12"/>
        <v>20.989993996999</v>
      </c>
      <c r="N15" s="33">
        <f t="shared" si="1"/>
        <v>7</v>
      </c>
      <c r="P15" s="48">
        <f t="shared" si="13"/>
        <v>15</v>
      </c>
      <c r="Q15" s="48">
        <f t="shared" si="14"/>
        <v>14</v>
      </c>
      <c r="R15" s="48">
        <f ca="1" t="shared" si="15"/>
        <v>7.014</v>
      </c>
      <c r="S15" s="48">
        <f t="shared" si="16"/>
        <v>7</v>
      </c>
      <c r="T15" s="48">
        <f t="shared" si="17"/>
        <v>9</v>
      </c>
      <c r="U15" s="53" t="str">
        <f ca="1" t="shared" si="2"/>
        <v>GUERIN Jojo</v>
      </c>
      <c r="V15" s="55" t="str">
        <f ca="1" t="shared" si="3"/>
        <v>APG38</v>
      </c>
      <c r="W15" s="77">
        <f ca="1" t="shared" si="4"/>
        <v>1</v>
      </c>
      <c r="X15" s="33">
        <f ca="1" t="shared" si="4"/>
        <v>12.5</v>
      </c>
      <c r="Y15" s="77">
        <f ca="1" t="shared" si="4"/>
        <v>3</v>
      </c>
      <c r="Z15" s="33">
        <f ca="1" t="shared" si="4"/>
        <v>7</v>
      </c>
      <c r="AA15" s="77">
        <f ca="1" t="shared" si="18"/>
        <v>2</v>
      </c>
      <c r="AB15" s="33">
        <f ca="1" t="shared" si="4"/>
        <v>9</v>
      </c>
      <c r="AC15" s="33">
        <f ca="1" t="shared" si="5"/>
        <v>6</v>
      </c>
      <c r="AD15" s="52">
        <f ca="1" t="shared" si="5"/>
        <v>28.493996997999</v>
      </c>
      <c r="AE15" s="33">
        <f ca="1" t="shared" si="5"/>
        <v>10</v>
      </c>
    </row>
    <row r="16" spans="1:31" ht="15.75">
      <c r="A16" s="54" t="s">
        <v>141</v>
      </c>
      <c r="B16" s="53" t="s">
        <v>81</v>
      </c>
      <c r="C16" s="77">
        <v>1</v>
      </c>
      <c r="D16" s="33">
        <f t="shared" si="0"/>
        <v>12.5</v>
      </c>
      <c r="E16" s="77">
        <v>0</v>
      </c>
      <c r="F16" s="33">
        <f t="shared" si="6"/>
        <v>13.5</v>
      </c>
      <c r="G16" s="77">
        <v>1</v>
      </c>
      <c r="H16" s="33">
        <f t="shared" si="7"/>
        <v>12.5</v>
      </c>
      <c r="I16" s="33">
        <f t="shared" si="8"/>
        <v>1</v>
      </c>
      <c r="J16" s="33">
        <f t="shared" si="9"/>
        <v>0</v>
      </c>
      <c r="K16" s="33">
        <f t="shared" si="10"/>
        <v>1</v>
      </c>
      <c r="L16" s="33">
        <f t="shared" si="11"/>
        <v>2</v>
      </c>
      <c r="M16" s="52">
        <f t="shared" si="12"/>
        <v>38.497998999</v>
      </c>
      <c r="N16" s="33">
        <f t="shared" si="1"/>
        <v>14</v>
      </c>
      <c r="P16" s="48">
        <f t="shared" si="13"/>
        <v>16</v>
      </c>
      <c r="Q16" s="48">
        <f t="shared" si="14"/>
        <v>15</v>
      </c>
      <c r="R16" s="48">
        <f ca="1" t="shared" si="15"/>
        <v>14.015</v>
      </c>
      <c r="S16" s="48">
        <f t="shared" si="16"/>
        <v>14</v>
      </c>
      <c r="T16" s="48">
        <f t="shared" si="17"/>
        <v>5</v>
      </c>
      <c r="U16" s="54" t="str">
        <f ca="1" t="shared" si="2"/>
        <v>HUGUET Stéphane</v>
      </c>
      <c r="V16" s="55" t="str">
        <f ca="1" t="shared" si="3"/>
        <v>Salmo Toc</v>
      </c>
      <c r="W16" s="77">
        <f ca="1" t="shared" si="4"/>
        <v>1</v>
      </c>
      <c r="X16" s="33">
        <f ca="1" t="shared" si="4"/>
        <v>12.5</v>
      </c>
      <c r="Y16" s="77">
        <f ca="1" t="shared" si="4"/>
        <v>5</v>
      </c>
      <c r="Z16" s="33">
        <f ca="1" t="shared" si="4"/>
        <v>3.5</v>
      </c>
      <c r="AA16" s="77">
        <f ca="1" t="shared" si="18"/>
        <v>0</v>
      </c>
      <c r="AB16" s="33">
        <f ca="1" t="shared" si="4"/>
        <v>14</v>
      </c>
      <c r="AC16" s="33">
        <f ca="1" t="shared" si="5"/>
        <v>6</v>
      </c>
      <c r="AD16" s="52">
        <f ca="1" t="shared" si="5"/>
        <v>29.993994998999998</v>
      </c>
      <c r="AE16" s="33">
        <f ca="1" t="shared" si="5"/>
        <v>11</v>
      </c>
    </row>
    <row r="17" spans="1:31" ht="15.75">
      <c r="A17" s="53" t="s">
        <v>4</v>
      </c>
      <c r="B17" s="53" t="s">
        <v>78</v>
      </c>
      <c r="C17" s="77">
        <v>1</v>
      </c>
      <c r="D17" s="33">
        <f t="shared" si="0"/>
        <v>12.5</v>
      </c>
      <c r="E17" s="77">
        <v>1</v>
      </c>
      <c r="F17" s="33">
        <f t="shared" si="6"/>
        <v>11.5</v>
      </c>
      <c r="G17" s="77">
        <v>2</v>
      </c>
      <c r="H17" s="33">
        <f t="shared" si="7"/>
        <v>9</v>
      </c>
      <c r="I17" s="33">
        <f t="shared" si="8"/>
        <v>1</v>
      </c>
      <c r="J17" s="33">
        <f t="shared" si="9"/>
        <v>1</v>
      </c>
      <c r="K17" s="33">
        <f t="shared" si="10"/>
        <v>2</v>
      </c>
      <c r="L17" s="33">
        <f t="shared" si="11"/>
        <v>4</v>
      </c>
      <c r="M17" s="52">
        <f t="shared" si="12"/>
        <v>32.995997998999</v>
      </c>
      <c r="N17" s="33">
        <f t="shared" si="1"/>
        <v>13</v>
      </c>
      <c r="P17" s="48">
        <f t="shared" si="13"/>
        <v>17</v>
      </c>
      <c r="Q17" s="48">
        <f t="shared" si="14"/>
        <v>16</v>
      </c>
      <c r="R17" s="48">
        <f ca="1" t="shared" si="15"/>
        <v>13.016</v>
      </c>
      <c r="S17" s="48">
        <f t="shared" si="16"/>
        <v>13</v>
      </c>
      <c r="T17" s="48">
        <f t="shared" si="17"/>
        <v>18</v>
      </c>
      <c r="U17" s="45" t="str">
        <f ca="1" t="shared" si="2"/>
        <v>CONTACOLLI Loic</v>
      </c>
      <c r="V17" s="55" t="str">
        <f ca="1" t="shared" si="3"/>
        <v>Truite Toc</v>
      </c>
      <c r="W17" s="77">
        <f ca="1" t="shared" si="4"/>
        <v>2</v>
      </c>
      <c r="X17" s="33">
        <f ca="1" t="shared" si="4"/>
        <v>8</v>
      </c>
      <c r="Y17" s="77">
        <f ca="1" t="shared" si="4"/>
        <v>0</v>
      </c>
      <c r="Z17" s="33">
        <f ca="1" t="shared" si="4"/>
        <v>13.5</v>
      </c>
      <c r="AA17" s="77">
        <f ca="1" t="shared" si="18"/>
        <v>2</v>
      </c>
      <c r="AB17" s="33">
        <f ca="1" t="shared" si="4"/>
        <v>9</v>
      </c>
      <c r="AC17" s="33">
        <f ca="1" t="shared" si="5"/>
        <v>4</v>
      </c>
      <c r="AD17" s="52">
        <f ca="1" t="shared" si="5"/>
        <v>30.495997998</v>
      </c>
      <c r="AE17" s="33">
        <f ca="1" t="shared" si="5"/>
        <v>12</v>
      </c>
    </row>
    <row r="18" spans="1:31" ht="15.75">
      <c r="A18" s="53" t="s">
        <v>126</v>
      </c>
      <c r="B18" s="53" t="s">
        <v>79</v>
      </c>
      <c r="C18" s="77">
        <v>2</v>
      </c>
      <c r="D18" s="33">
        <f t="shared" si="0"/>
        <v>8</v>
      </c>
      <c r="E18" s="77">
        <v>2</v>
      </c>
      <c r="F18" s="33">
        <f t="shared" si="6"/>
        <v>9.5</v>
      </c>
      <c r="G18" s="77">
        <v>4</v>
      </c>
      <c r="H18" s="33">
        <f t="shared" si="7"/>
        <v>4.5</v>
      </c>
      <c r="I18" s="33">
        <f t="shared" si="8"/>
        <v>2</v>
      </c>
      <c r="J18" s="33">
        <f t="shared" si="9"/>
        <v>2</v>
      </c>
      <c r="K18" s="33">
        <f t="shared" si="10"/>
        <v>4</v>
      </c>
      <c r="L18" s="33">
        <f t="shared" si="11"/>
        <v>8</v>
      </c>
      <c r="M18" s="52">
        <f t="shared" si="12"/>
        <v>21.991995997998</v>
      </c>
      <c r="N18" s="33">
        <f t="shared" si="1"/>
        <v>8</v>
      </c>
      <c r="P18" s="48">
        <f t="shared" si="13"/>
        <v>18</v>
      </c>
      <c r="Q18" s="48">
        <f t="shared" si="14"/>
        <v>17</v>
      </c>
      <c r="R18" s="48">
        <f ca="1" t="shared" si="15"/>
        <v>8.017</v>
      </c>
      <c r="S18" s="48">
        <f t="shared" si="16"/>
        <v>8</v>
      </c>
      <c r="T18" s="48">
        <f t="shared" si="17"/>
        <v>16</v>
      </c>
      <c r="U18" s="53" t="str">
        <f ca="1" t="shared" si="2"/>
        <v>PUJOS Denis</v>
      </c>
      <c r="V18" s="55" t="str">
        <f ca="1" t="shared" si="3"/>
        <v>No Kill 09</v>
      </c>
      <c r="W18" s="77">
        <f ca="1" t="shared" si="4"/>
        <v>1</v>
      </c>
      <c r="X18" s="33">
        <f ca="1" t="shared" si="4"/>
        <v>12.5</v>
      </c>
      <c r="Y18" s="77">
        <f ca="1" t="shared" si="4"/>
        <v>1</v>
      </c>
      <c r="Z18" s="33">
        <f ca="1" t="shared" si="4"/>
        <v>11.5</v>
      </c>
      <c r="AA18" s="77">
        <f ca="1" t="shared" si="18"/>
        <v>2</v>
      </c>
      <c r="AB18" s="33">
        <f ca="1" t="shared" si="4"/>
        <v>9</v>
      </c>
      <c r="AC18" s="33">
        <f ca="1" t="shared" si="5"/>
        <v>4</v>
      </c>
      <c r="AD18" s="52">
        <f ca="1" t="shared" si="5"/>
        <v>32.995997998999</v>
      </c>
      <c r="AE18" s="33">
        <f ca="1" t="shared" si="5"/>
        <v>13</v>
      </c>
    </row>
    <row r="19" spans="1:31" ht="15.75">
      <c r="A19" s="53" t="s">
        <v>120</v>
      </c>
      <c r="B19" s="53" t="s">
        <v>83</v>
      </c>
      <c r="C19" s="77">
        <v>2</v>
      </c>
      <c r="D19" s="33">
        <f t="shared" si="0"/>
        <v>8</v>
      </c>
      <c r="E19" s="77">
        <v>0</v>
      </c>
      <c r="F19" s="33">
        <f t="shared" si="6"/>
        <v>13.5</v>
      </c>
      <c r="G19" s="77">
        <v>2</v>
      </c>
      <c r="H19" s="33">
        <f t="shared" si="7"/>
        <v>9</v>
      </c>
      <c r="I19" s="33">
        <f t="shared" si="8"/>
        <v>2</v>
      </c>
      <c r="J19" s="33">
        <f t="shared" si="9"/>
        <v>0</v>
      </c>
      <c r="K19" s="33">
        <f t="shared" si="10"/>
        <v>2</v>
      </c>
      <c r="L19" s="33">
        <f t="shared" si="11"/>
        <v>4</v>
      </c>
      <c r="M19" s="52">
        <f t="shared" si="12"/>
        <v>30.495997998</v>
      </c>
      <c r="N19" s="33">
        <f t="shared" si="1"/>
        <v>12</v>
      </c>
      <c r="P19" s="48">
        <f t="shared" si="13"/>
        <v>19</v>
      </c>
      <c r="Q19" s="48">
        <f t="shared" si="14"/>
        <v>18</v>
      </c>
      <c r="R19" s="48">
        <f ca="1" t="shared" si="15"/>
        <v>12.018</v>
      </c>
      <c r="S19" s="48">
        <f t="shared" si="16"/>
        <v>12</v>
      </c>
      <c r="T19" s="48">
        <f t="shared" si="17"/>
        <v>15</v>
      </c>
      <c r="U19" s="53" t="str">
        <f ca="1" t="shared" si="2"/>
        <v>TEULIE Serge</v>
      </c>
      <c r="V19" s="55" t="str">
        <f ca="1" t="shared" si="3"/>
        <v>Salmo Toc</v>
      </c>
      <c r="W19" s="77">
        <f ca="1" t="shared" si="4"/>
        <v>1</v>
      </c>
      <c r="X19" s="33">
        <f ca="1" t="shared" si="4"/>
        <v>12.5</v>
      </c>
      <c r="Y19" s="77">
        <f ca="1" t="shared" si="4"/>
        <v>0</v>
      </c>
      <c r="Z19" s="33">
        <f ca="1" t="shared" si="4"/>
        <v>13.5</v>
      </c>
      <c r="AA19" s="77">
        <f ca="1" t="shared" si="18"/>
        <v>1</v>
      </c>
      <c r="AB19" s="33">
        <f ca="1" t="shared" si="4"/>
        <v>12.5</v>
      </c>
      <c r="AC19" s="33">
        <f ca="1" t="shared" si="5"/>
        <v>2</v>
      </c>
      <c r="AD19" s="52">
        <f ca="1" t="shared" si="5"/>
        <v>38.497998999</v>
      </c>
      <c r="AE19" s="33">
        <f ca="1" t="shared" si="5"/>
        <v>14</v>
      </c>
    </row>
    <row r="20" spans="1:31" ht="15.75">
      <c r="A20" s="33"/>
      <c r="B20" s="33"/>
      <c r="C20" s="33"/>
      <c r="D20" s="33">
        <f t="shared" si="0"/>
      </c>
      <c r="E20" s="33"/>
      <c r="F20" s="33">
        <f t="shared" si="6"/>
      </c>
      <c r="G20" s="33"/>
      <c r="H20" s="33">
        <f t="shared" si="7"/>
      </c>
      <c r="I20" s="33">
        <f t="shared" si="8"/>
        <v>0</v>
      </c>
      <c r="J20" s="33">
        <f t="shared" si="9"/>
        <v>0</v>
      </c>
      <c r="K20" s="33">
        <f t="shared" si="10"/>
        <v>0</v>
      </c>
      <c r="L20" s="33">
        <f t="shared" si="11"/>
      </c>
      <c r="M20" s="52">
        <f t="shared" si="12"/>
        <v>200</v>
      </c>
      <c r="N20" s="33">
        <f t="shared" si="1"/>
      </c>
      <c r="P20" s="48" t="b">
        <f t="shared" si="13"/>
        <v>0</v>
      </c>
      <c r="Q20" s="48">
        <f t="shared" si="14"/>
      </c>
      <c r="R20" s="48">
        <f ca="1" t="shared" si="15"/>
      </c>
      <c r="S20" s="48">
        <f t="shared" si="16"/>
      </c>
      <c r="T20" s="48">
        <f t="shared" si="17"/>
      </c>
      <c r="U20" s="53">
        <f ca="1" t="shared" si="2"/>
      </c>
      <c r="V20" s="55">
        <f ca="1" t="shared" si="3"/>
      </c>
      <c r="W20" s="33">
        <f ca="1" t="shared" si="4"/>
      </c>
      <c r="X20" s="33">
        <f ca="1" t="shared" si="4"/>
      </c>
      <c r="Y20" s="33">
        <f ca="1" t="shared" si="4"/>
      </c>
      <c r="Z20" s="33">
        <f ca="1" t="shared" si="4"/>
      </c>
      <c r="AA20" s="33">
        <f ca="1">IF($T20="","",OFFSET(#REF!,$T20,))</f>
      </c>
      <c r="AB20" s="33">
        <f ca="1" t="shared" si="4"/>
      </c>
      <c r="AC20" s="33">
        <f ca="1" t="shared" si="5"/>
      </c>
      <c r="AD20" s="52">
        <f ca="1" t="shared" si="5"/>
      </c>
      <c r="AE20" s="33">
        <f ca="1" t="shared" si="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5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>IF($T21="","",OFFSET(#REF!,$T21,))</f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5">
        <f ca="1" t="shared" si="3"/>
      </c>
      <c r="W22" s="33">
        <f aca="true" ca="1" t="shared" si="19" ref="W22:AB24">IF($T22="","",OFFSET(C$1,$T22,))</f>
      </c>
      <c r="X22" s="33">
        <f ca="1" t="shared" si="19"/>
      </c>
      <c r="Y22" s="33">
        <f ca="1" t="shared" si="19"/>
      </c>
      <c r="Z22" s="33">
        <f ca="1" t="shared" si="19"/>
      </c>
      <c r="AA22" s="33">
        <f ca="1">IF($T22="","",OFFSET(#REF!,$T22,))</f>
      </c>
      <c r="AB22" s="33">
        <f ca="1" t="shared" si="19"/>
      </c>
      <c r="AC22" s="33">
        <f aca="true" ca="1" t="shared" si="20" ref="AC22:AE24">IF($T22="","",OFFSET(L$1,$T22,))</f>
      </c>
      <c r="AD22" s="52">
        <f ca="1" t="shared" si="20"/>
      </c>
      <c r="AE22" s="33">
        <f ca="1" t="shared" si="20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5">
        <f ca="1" t="shared" si="3"/>
      </c>
      <c r="W23" s="33">
        <f ca="1" t="shared" si="19"/>
      </c>
      <c r="X23" s="33">
        <f ca="1" t="shared" si="19"/>
      </c>
      <c r="Y23" s="33">
        <f ca="1" t="shared" si="19"/>
      </c>
      <c r="Z23" s="33">
        <f ca="1" t="shared" si="19"/>
      </c>
      <c r="AA23" s="33">
        <f ca="1">IF($T23="","",OFFSET(#REF!,$T23,))</f>
      </c>
      <c r="AB23" s="33">
        <f ca="1" t="shared" si="19"/>
      </c>
      <c r="AC23" s="33">
        <f ca="1" t="shared" si="20"/>
      </c>
      <c r="AD23" s="52">
        <f ca="1" t="shared" si="20"/>
      </c>
      <c r="AE23" s="33">
        <f ca="1" t="shared" si="20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5">
        <f ca="1" t="shared" si="3"/>
      </c>
      <c r="W24" s="33">
        <f ca="1" t="shared" si="19"/>
      </c>
      <c r="X24" s="33">
        <f ca="1" t="shared" si="19"/>
      </c>
      <c r="Y24" s="33">
        <f ca="1" t="shared" si="19"/>
      </c>
      <c r="Z24" s="33">
        <f ca="1" t="shared" si="19"/>
      </c>
      <c r="AA24" s="33">
        <f ca="1">IF($T24="","",OFFSET(#REF!,$T24,))</f>
      </c>
      <c r="AB24" s="33">
        <f ca="1" t="shared" si="19"/>
      </c>
      <c r="AC24" s="33">
        <f ca="1" t="shared" si="20"/>
      </c>
      <c r="AD24" s="52">
        <f ca="1" t="shared" si="20"/>
      </c>
      <c r="AE24" s="33">
        <f ca="1" t="shared" si="20"/>
      </c>
    </row>
    <row r="27" spans="1:26" ht="23.25">
      <c r="A27" s="1" t="s">
        <v>43</v>
      </c>
      <c r="B27" s="2" t="s">
        <v>22</v>
      </c>
      <c r="C27" s="2" t="s">
        <v>16</v>
      </c>
      <c r="D27" s="2"/>
      <c r="E27" s="2"/>
      <c r="F27" s="2" t="s">
        <v>58</v>
      </c>
      <c r="I27" s="2"/>
      <c r="J27" s="2"/>
      <c r="U27" s="1" t="s">
        <v>43</v>
      </c>
      <c r="V27" s="2" t="s">
        <v>22</v>
      </c>
      <c r="W27" s="2" t="s">
        <v>16</v>
      </c>
      <c r="X27" s="2"/>
      <c r="Y27" s="2"/>
      <c r="Z27" s="2" t="str">
        <f>F27</f>
        <v>A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13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100"/>
    </row>
    <row r="31" spans="1:31" ht="15.75">
      <c r="A31" s="47" t="s">
        <v>9</v>
      </c>
      <c r="B31" s="53" t="s">
        <v>47</v>
      </c>
      <c r="C31" s="77">
        <v>2</v>
      </c>
      <c r="D31" s="33">
        <f>IF(OR(A31="",C31=""),"",RANK(C31,$C$31:$C$49,0)+(COUNT($C$31:$C$49)+1-RANK(C31,$C$31:$C$49,0)-RANK(C31,$C$31:$C$49,1))/2)</f>
        <v>7</v>
      </c>
      <c r="E31" s="77">
        <v>1</v>
      </c>
      <c r="F31" s="33">
        <f>IF(OR(A31="",E31=""),"",RANK(E31,$E$31:$E$49,0)+(COUNT($E$31:$E$49)+1-RANK(E31,$E$31:$E$49,0)-RANK(E31,$E$31:$E$49,1))/2)</f>
        <v>12</v>
      </c>
      <c r="G31" s="77">
        <v>5</v>
      </c>
      <c r="H31" s="33">
        <f>IF(OR(A31="",G31=""),"",RANK(G31,$G$31:$G$49,0)+(COUNT($G$31:$G$49)+1-RANK(G31,$G$31:$G$49,0)-RANK(G31,$G$31:$G$49,1))/2)</f>
        <v>3</v>
      </c>
      <c r="I31" s="33">
        <f>C31</f>
        <v>2</v>
      </c>
      <c r="J31" s="33">
        <f>E31</f>
        <v>1</v>
      </c>
      <c r="K31" s="33">
        <f>G31</f>
        <v>5</v>
      </c>
      <c r="L31" s="33">
        <f>IF(A31=0,"",SUM(C31,E31,G31))</f>
        <v>8</v>
      </c>
      <c r="M31" s="52">
        <f>SUM(D31,F31,H31,IF(L31="",200,-L31/10^3),-LARGE(I31:K31,1)/10^6,-LARGE(I31:K31,2)/10^9,-LARGE(I31:K31,3)/10^12)</f>
        <v>21.991994997999</v>
      </c>
      <c r="N31" s="33">
        <f>IF(L31="","",RANK(M31,$M$31:$M$49,1)+(COUNT($M$31:$M$49)+1-RANK(M31,$M$31:$M$49,0)-RANK(M31,$M$31:$M$49,1))/2)</f>
        <v>7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7.03</v>
      </c>
      <c r="S31" s="48">
        <f>IF(R31="","",RANK(R31,R$31:R$49,1))</f>
        <v>7</v>
      </c>
      <c r="T31" s="48">
        <f>IF(S31="","",INDEX(Q$31:Q$49,MATCH(ROW(P1),S$31:S$49,0)))</f>
        <v>31</v>
      </c>
      <c r="U31" s="53" t="str">
        <f ca="1">IF($T31="","",OFFSET(A$1,$T31,))</f>
        <v>ROJO DIAZ Patrick</v>
      </c>
      <c r="V31" s="55" t="str">
        <f ca="1">IF($T31="","",OFFSET(B$1,$T31,))</f>
        <v>No Kill 33</v>
      </c>
      <c r="W31" s="77">
        <f aca="true" ca="1" t="shared" si="21" ref="W31:AB49">IF($T31="","",OFFSET(C$1,$T31,))</f>
        <v>6</v>
      </c>
      <c r="X31" s="33">
        <f ca="1" t="shared" si="21"/>
        <v>3</v>
      </c>
      <c r="Y31" s="77">
        <f ca="1" t="shared" si="21"/>
        <v>5</v>
      </c>
      <c r="Z31" s="33">
        <f ca="1" t="shared" si="21"/>
        <v>4</v>
      </c>
      <c r="AA31" s="77">
        <f ca="1">IF($T31="","",OFFSET(G$1,$T31,))</f>
        <v>9</v>
      </c>
      <c r="AB31" s="33">
        <f ca="1" t="shared" si="21"/>
        <v>1</v>
      </c>
      <c r="AC31" s="33">
        <f aca="true" ca="1" t="shared" si="22" ref="AC31:AE49">IF($T31="","",OFFSET(L$1,$T31,))</f>
        <v>20</v>
      </c>
      <c r="AD31" s="52">
        <f ca="1" t="shared" si="22"/>
        <v>7.979990993995001</v>
      </c>
      <c r="AE31" s="33">
        <f ca="1" t="shared" si="22"/>
        <v>1</v>
      </c>
    </row>
    <row r="32" spans="1:31" ht="15.75" customHeight="1">
      <c r="A32" s="53" t="s">
        <v>118</v>
      </c>
      <c r="B32" s="53" t="s">
        <v>79</v>
      </c>
      <c r="C32" s="77">
        <v>6</v>
      </c>
      <c r="D32" s="33">
        <f aca="true" t="shared" si="23" ref="D32:D49">IF(OR(A32="",C32=""),"",RANK(C32,$C$31:$C$49,0)+(COUNT($C$31:$C$49)+1-RANK(C32,$C$31:$C$49,0)-RANK(C32,$C$31:$C$49,1))/2)</f>
        <v>3</v>
      </c>
      <c r="E32" s="77">
        <v>5</v>
      </c>
      <c r="F32" s="33">
        <f aca="true" t="shared" si="24" ref="F32:F49">IF(OR(A32="",E32=""),"",RANK(E32,$E$31:$E$49,0)+(COUNT($E$31:$E$49)+1-RANK(E32,$E$31:$E$49,0)-RANK(E32,$E$31:$E$49,1))/2)</f>
        <v>4</v>
      </c>
      <c r="G32" s="77">
        <v>9</v>
      </c>
      <c r="H32" s="33">
        <f aca="true" t="shared" si="25" ref="H32:H49">IF(OR(A32="",G32=""),"",RANK(G32,$G$31:$G$49,0)+(COUNT($G$31:$G$49)+1-RANK(G32,$G$31:$G$49,0)-RANK(G32,$G$31:$G$49,1))/2)</f>
        <v>1</v>
      </c>
      <c r="I32" s="33">
        <f aca="true" t="shared" si="26" ref="I32:I49">C32</f>
        <v>6</v>
      </c>
      <c r="J32" s="33">
        <f aca="true" t="shared" si="27" ref="J32:J49">E32</f>
        <v>5</v>
      </c>
      <c r="K32" s="33">
        <f aca="true" t="shared" si="28" ref="K32:K49">G32</f>
        <v>9</v>
      </c>
      <c r="L32" s="33">
        <f aca="true" t="shared" si="29" ref="L32:L49">IF(A32=0,"",SUM(C32,E32,G32))</f>
        <v>20</v>
      </c>
      <c r="M32" s="52">
        <f aca="true" t="shared" si="30" ref="M32:M49">SUM(D32,F32,H32,IF(L32="",200,-L32/10^3),-LARGE(I32:K32,1)/10^6,-LARGE(I32:K32,2)/10^9,-LARGE(I32:K32,3)/10^12)</f>
        <v>7.979990993995001</v>
      </c>
      <c r="N32" s="33">
        <f aca="true" t="shared" si="31" ref="N32:N49">IF(L32="","",RANK(M32,$M$31:$M$49,1)+(COUNT($M$31:$M$49)+1-RANK(M32,$M$31:$M$49,0)-RANK(M32,$M$31:$M$49,1))/2)</f>
        <v>1</v>
      </c>
      <c r="P32" s="48">
        <f aca="true" t="shared" si="32" ref="P32:P49">IF((A32&lt;&gt;""),ROW(A32))</f>
        <v>32</v>
      </c>
      <c r="Q32" s="48">
        <f aca="true" t="shared" si="33" ref="Q32:Q49">IF(Q$30&gt;=ROW(P2),SMALL(P$31:P$49,ROW(P2))-1,"")</f>
        <v>31</v>
      </c>
      <c r="R32" s="48">
        <f aca="true" ca="1" t="shared" si="34" ref="R32:R49">IF($Q32="","",OFFSET(N$1,Q32,)+(Q32/1000))</f>
        <v>1.031</v>
      </c>
      <c r="S32" s="48">
        <f aca="true" t="shared" si="35" ref="S32:S49">IF(R32="","",RANK(R32,R$31:R$49,1))</f>
        <v>1</v>
      </c>
      <c r="T32" s="48">
        <f aca="true" t="shared" si="36" ref="T32:T49">IF(S32="","",INDEX(Q$31:Q$49,MATCH(ROW(P2),S$31:S$49,0)))</f>
        <v>36</v>
      </c>
      <c r="U32" s="53" t="str">
        <f aca="true" ca="1" t="shared" si="37" ref="U32:V49">IF($T32="","",OFFSET(A$1,$T32,))</f>
        <v>LAFAGE Thierry</v>
      </c>
      <c r="V32" s="55" t="str">
        <f ca="1" t="shared" si="37"/>
        <v>No Kill 09</v>
      </c>
      <c r="W32" s="77">
        <f ca="1" t="shared" si="21"/>
        <v>6</v>
      </c>
      <c r="X32" s="33">
        <f ca="1" t="shared" si="21"/>
        <v>3</v>
      </c>
      <c r="Y32" s="77">
        <f ca="1" t="shared" si="21"/>
        <v>6</v>
      </c>
      <c r="Z32" s="33">
        <f ca="1" t="shared" si="21"/>
        <v>3</v>
      </c>
      <c r="AA32" s="77">
        <f aca="true" ca="1" t="shared" si="38" ref="AA32:AA44">IF($T32="","",OFFSET(G$1,$T32,))</f>
        <v>4</v>
      </c>
      <c r="AB32" s="33">
        <f ca="1" t="shared" si="21"/>
        <v>4.5</v>
      </c>
      <c r="AC32" s="33">
        <f ca="1" t="shared" si="22"/>
        <v>16</v>
      </c>
      <c r="AD32" s="52">
        <f ca="1" t="shared" si="22"/>
        <v>10.483993993995998</v>
      </c>
      <c r="AE32" s="33">
        <f ca="1" t="shared" si="22"/>
        <v>2</v>
      </c>
    </row>
    <row r="33" spans="1:31" ht="15.75">
      <c r="A33" s="53" t="s">
        <v>53</v>
      </c>
      <c r="B33" s="53" t="s">
        <v>84</v>
      </c>
      <c r="C33" s="77">
        <v>8</v>
      </c>
      <c r="D33" s="33">
        <f t="shared" si="23"/>
        <v>1</v>
      </c>
      <c r="E33" s="77">
        <v>3</v>
      </c>
      <c r="F33" s="33">
        <f t="shared" si="24"/>
        <v>8</v>
      </c>
      <c r="G33" s="77">
        <v>2</v>
      </c>
      <c r="H33" s="33">
        <f t="shared" si="25"/>
        <v>8</v>
      </c>
      <c r="I33" s="33">
        <f t="shared" si="26"/>
        <v>8</v>
      </c>
      <c r="J33" s="33">
        <f t="shared" si="27"/>
        <v>3</v>
      </c>
      <c r="K33" s="33">
        <f t="shared" si="28"/>
        <v>2</v>
      </c>
      <c r="L33" s="33">
        <f t="shared" si="29"/>
        <v>13</v>
      </c>
      <c r="M33" s="52">
        <f t="shared" si="30"/>
        <v>16.986991996997997</v>
      </c>
      <c r="N33" s="33">
        <f t="shared" si="31"/>
        <v>5</v>
      </c>
      <c r="P33" s="48">
        <f t="shared" si="32"/>
        <v>33</v>
      </c>
      <c r="Q33" s="48">
        <f t="shared" si="33"/>
        <v>32</v>
      </c>
      <c r="R33" s="48">
        <f ca="1" t="shared" si="34"/>
        <v>5.032</v>
      </c>
      <c r="S33" s="48">
        <f t="shared" si="35"/>
        <v>5</v>
      </c>
      <c r="T33" s="48">
        <f t="shared" si="36"/>
        <v>33</v>
      </c>
      <c r="U33" s="53" t="str">
        <f ca="1" t="shared" si="37"/>
        <v>RIONDET Pascal</v>
      </c>
      <c r="V33" s="55" t="str">
        <f ca="1" t="shared" si="37"/>
        <v>APG38</v>
      </c>
      <c r="W33" s="77">
        <f ca="1" t="shared" si="21"/>
        <v>2</v>
      </c>
      <c r="X33" s="33">
        <f ca="1" t="shared" si="21"/>
        <v>7</v>
      </c>
      <c r="Y33" s="77">
        <f ca="1" t="shared" si="21"/>
        <v>7</v>
      </c>
      <c r="Z33" s="33">
        <f ca="1" t="shared" si="21"/>
        <v>1.5</v>
      </c>
      <c r="AA33" s="77">
        <f ca="1" t="shared" si="38"/>
        <v>6</v>
      </c>
      <c r="AB33" s="33">
        <f ca="1" t="shared" si="21"/>
        <v>2</v>
      </c>
      <c r="AC33" s="33">
        <f ca="1" t="shared" si="22"/>
        <v>15</v>
      </c>
      <c r="AD33" s="52">
        <f ca="1" t="shared" si="22"/>
        <v>10.484992993997999</v>
      </c>
      <c r="AE33" s="33">
        <f ca="1" t="shared" si="22"/>
        <v>3</v>
      </c>
    </row>
    <row r="34" spans="1:31" ht="15.75">
      <c r="A34" s="53" t="s">
        <v>8</v>
      </c>
      <c r="B34" s="53" t="s">
        <v>47</v>
      </c>
      <c r="C34" s="77">
        <v>2</v>
      </c>
      <c r="D34" s="33">
        <f t="shared" si="23"/>
        <v>7</v>
      </c>
      <c r="E34" s="77">
        <v>7</v>
      </c>
      <c r="F34" s="33">
        <f t="shared" si="24"/>
        <v>1.5</v>
      </c>
      <c r="G34" s="77">
        <v>6</v>
      </c>
      <c r="H34" s="33">
        <f t="shared" si="25"/>
        <v>2</v>
      </c>
      <c r="I34" s="33">
        <f t="shared" si="26"/>
        <v>2</v>
      </c>
      <c r="J34" s="33">
        <f t="shared" si="27"/>
        <v>7</v>
      </c>
      <c r="K34" s="33">
        <f t="shared" si="28"/>
        <v>6</v>
      </c>
      <c r="L34" s="33">
        <f t="shared" si="29"/>
        <v>15</v>
      </c>
      <c r="M34" s="52">
        <f t="shared" si="30"/>
        <v>10.484992993997999</v>
      </c>
      <c r="N34" s="33">
        <f t="shared" si="31"/>
        <v>3</v>
      </c>
      <c r="P34" s="48">
        <f t="shared" si="32"/>
        <v>34</v>
      </c>
      <c r="Q34" s="48">
        <f t="shared" si="33"/>
        <v>33</v>
      </c>
      <c r="R34" s="48">
        <f ca="1" t="shared" si="34"/>
        <v>3.033</v>
      </c>
      <c r="S34" s="48">
        <f t="shared" si="35"/>
        <v>3</v>
      </c>
      <c r="T34" s="48">
        <f t="shared" si="36"/>
        <v>39</v>
      </c>
      <c r="U34" s="53" t="str">
        <f ca="1" t="shared" si="37"/>
        <v>PERRIN Joris</v>
      </c>
      <c r="V34" s="55" t="str">
        <f ca="1" t="shared" si="37"/>
        <v>Truite Passion</v>
      </c>
      <c r="W34" s="77">
        <f ca="1" t="shared" si="21"/>
        <v>6</v>
      </c>
      <c r="X34" s="33">
        <f ca="1" t="shared" si="21"/>
        <v>3</v>
      </c>
      <c r="Y34" s="77">
        <f ca="1" t="shared" si="21"/>
        <v>4</v>
      </c>
      <c r="Z34" s="33">
        <f ca="1" t="shared" si="21"/>
        <v>5.5</v>
      </c>
      <c r="AA34" s="77">
        <f ca="1" t="shared" si="38"/>
        <v>2</v>
      </c>
      <c r="AB34" s="33">
        <f ca="1" t="shared" si="21"/>
        <v>8</v>
      </c>
      <c r="AC34" s="33">
        <f ca="1" t="shared" si="22"/>
        <v>12</v>
      </c>
      <c r="AD34" s="52">
        <f ca="1" t="shared" si="22"/>
        <v>16.487993995998</v>
      </c>
      <c r="AE34" s="33">
        <f ca="1" t="shared" si="22"/>
        <v>4</v>
      </c>
    </row>
    <row r="35" spans="1:31" ht="15.75">
      <c r="A35" s="47" t="s">
        <v>108</v>
      </c>
      <c r="B35" s="53" t="s">
        <v>83</v>
      </c>
      <c r="C35" s="77">
        <v>1</v>
      </c>
      <c r="D35" s="33">
        <f t="shared" si="23"/>
        <v>10.5</v>
      </c>
      <c r="E35" s="77">
        <v>1</v>
      </c>
      <c r="F35" s="33">
        <f t="shared" si="24"/>
        <v>12</v>
      </c>
      <c r="G35" s="77">
        <v>2</v>
      </c>
      <c r="H35" s="33">
        <f t="shared" si="25"/>
        <v>8</v>
      </c>
      <c r="I35" s="33">
        <f t="shared" si="26"/>
        <v>1</v>
      </c>
      <c r="J35" s="33">
        <f t="shared" si="27"/>
        <v>1</v>
      </c>
      <c r="K35" s="33">
        <f t="shared" si="28"/>
        <v>2</v>
      </c>
      <c r="L35" s="33">
        <f t="shared" si="29"/>
        <v>4</v>
      </c>
      <c r="M35" s="52">
        <f t="shared" si="30"/>
        <v>30.495997998999</v>
      </c>
      <c r="N35" s="33">
        <f t="shared" si="31"/>
        <v>11</v>
      </c>
      <c r="P35" s="48">
        <f t="shared" si="32"/>
        <v>35</v>
      </c>
      <c r="Q35" s="48">
        <f t="shared" si="33"/>
        <v>34</v>
      </c>
      <c r="R35" s="48">
        <f ca="1" t="shared" si="34"/>
        <v>11.034</v>
      </c>
      <c r="S35" s="48">
        <f t="shared" si="35"/>
        <v>11</v>
      </c>
      <c r="T35" s="48">
        <f t="shared" si="36"/>
        <v>32</v>
      </c>
      <c r="U35" s="53" t="str">
        <f ca="1" t="shared" si="37"/>
        <v>LASSERRE Patrice</v>
      </c>
      <c r="V35" s="55" t="str">
        <f ca="1" t="shared" si="37"/>
        <v>PSM Artico</v>
      </c>
      <c r="W35" s="77">
        <f ca="1" t="shared" si="21"/>
        <v>8</v>
      </c>
      <c r="X35" s="33">
        <f ca="1" t="shared" si="21"/>
        <v>1</v>
      </c>
      <c r="Y35" s="77">
        <f ca="1" t="shared" si="21"/>
        <v>3</v>
      </c>
      <c r="Z35" s="33">
        <f ca="1" t="shared" si="21"/>
        <v>8</v>
      </c>
      <c r="AA35" s="77">
        <f ca="1" t="shared" si="38"/>
        <v>2</v>
      </c>
      <c r="AB35" s="33">
        <f ca="1" t="shared" si="21"/>
        <v>8</v>
      </c>
      <c r="AC35" s="33">
        <f ca="1" t="shared" si="22"/>
        <v>13</v>
      </c>
      <c r="AD35" s="52">
        <f ca="1" t="shared" si="22"/>
        <v>16.986991996997997</v>
      </c>
      <c r="AE35" s="33">
        <f ca="1" t="shared" si="22"/>
        <v>5</v>
      </c>
    </row>
    <row r="36" spans="1:31" ht="15.75">
      <c r="A36" s="53" t="s">
        <v>37</v>
      </c>
      <c r="B36" s="53" t="s">
        <v>80</v>
      </c>
      <c r="C36" s="77">
        <v>3</v>
      </c>
      <c r="D36" s="33">
        <f t="shared" si="23"/>
        <v>5</v>
      </c>
      <c r="E36" s="77">
        <v>4</v>
      </c>
      <c r="F36" s="33">
        <f t="shared" si="24"/>
        <v>5.5</v>
      </c>
      <c r="G36" s="77">
        <v>0</v>
      </c>
      <c r="H36" s="33">
        <f t="shared" si="25"/>
        <v>13.5</v>
      </c>
      <c r="I36" s="33">
        <f t="shared" si="26"/>
        <v>3</v>
      </c>
      <c r="J36" s="33">
        <f t="shared" si="27"/>
        <v>4</v>
      </c>
      <c r="K36" s="33">
        <f t="shared" si="28"/>
        <v>0</v>
      </c>
      <c r="L36" s="33">
        <f t="shared" si="29"/>
        <v>7</v>
      </c>
      <c r="M36" s="52">
        <f t="shared" si="30"/>
        <v>23.992995996999998</v>
      </c>
      <c r="N36" s="33">
        <f t="shared" si="31"/>
        <v>9</v>
      </c>
      <c r="P36" s="48">
        <f t="shared" si="32"/>
        <v>36</v>
      </c>
      <c r="Q36" s="48">
        <f t="shared" si="33"/>
        <v>35</v>
      </c>
      <c r="R36" s="48">
        <f ca="1" t="shared" si="34"/>
        <v>9.035</v>
      </c>
      <c r="S36" s="48">
        <f t="shared" si="35"/>
        <v>9</v>
      </c>
      <c r="T36" s="48">
        <f t="shared" si="36"/>
        <v>42</v>
      </c>
      <c r="U36" s="54" t="str">
        <f ca="1" t="shared" si="37"/>
        <v>ALQUIE Bruno</v>
      </c>
      <c r="V36" s="55" t="str">
        <f ca="1" t="shared" si="37"/>
        <v>Salmo Garonne</v>
      </c>
      <c r="W36" s="77">
        <f ca="1" t="shared" si="21"/>
        <v>1</v>
      </c>
      <c r="X36" s="33">
        <f ca="1" t="shared" si="21"/>
        <v>10.5</v>
      </c>
      <c r="Y36" s="77">
        <f ca="1" t="shared" si="21"/>
        <v>7</v>
      </c>
      <c r="Z36" s="33">
        <f ca="1" t="shared" si="21"/>
        <v>1.5</v>
      </c>
      <c r="AA36" s="77">
        <f ca="1" t="shared" si="38"/>
        <v>2</v>
      </c>
      <c r="AB36" s="33">
        <f ca="1" t="shared" si="21"/>
        <v>8</v>
      </c>
      <c r="AC36" s="33">
        <f ca="1" t="shared" si="22"/>
        <v>10</v>
      </c>
      <c r="AD36" s="52">
        <f ca="1" t="shared" si="22"/>
        <v>19.989992997999</v>
      </c>
      <c r="AE36" s="33">
        <f ca="1" t="shared" si="22"/>
        <v>6</v>
      </c>
    </row>
    <row r="37" spans="1:31" ht="15.75" customHeight="1">
      <c r="A37" s="53" t="s">
        <v>3</v>
      </c>
      <c r="B37" s="53" t="s">
        <v>78</v>
      </c>
      <c r="C37" s="77">
        <v>6</v>
      </c>
      <c r="D37" s="33">
        <f t="shared" si="23"/>
        <v>3</v>
      </c>
      <c r="E37" s="77">
        <v>6</v>
      </c>
      <c r="F37" s="33">
        <f t="shared" si="24"/>
        <v>3</v>
      </c>
      <c r="G37" s="77">
        <v>4</v>
      </c>
      <c r="H37" s="33">
        <f t="shared" si="25"/>
        <v>4.5</v>
      </c>
      <c r="I37" s="33">
        <f t="shared" si="26"/>
        <v>6</v>
      </c>
      <c r="J37" s="33">
        <f t="shared" si="27"/>
        <v>6</v>
      </c>
      <c r="K37" s="33">
        <f t="shared" si="28"/>
        <v>4</v>
      </c>
      <c r="L37" s="33">
        <f t="shared" si="29"/>
        <v>16</v>
      </c>
      <c r="M37" s="52">
        <f t="shared" si="30"/>
        <v>10.483993993995998</v>
      </c>
      <c r="N37" s="33">
        <f t="shared" si="31"/>
        <v>2</v>
      </c>
      <c r="P37" s="48">
        <f t="shared" si="32"/>
        <v>37</v>
      </c>
      <c r="Q37" s="48">
        <f t="shared" si="33"/>
        <v>36</v>
      </c>
      <c r="R37" s="48">
        <f ca="1" t="shared" si="34"/>
        <v>2.036</v>
      </c>
      <c r="S37" s="48">
        <f t="shared" si="35"/>
        <v>2</v>
      </c>
      <c r="T37" s="48">
        <f t="shared" si="36"/>
        <v>30</v>
      </c>
      <c r="U37" s="53" t="str">
        <f ca="1" t="shared" si="37"/>
        <v>PITON Dominique</v>
      </c>
      <c r="V37" s="55" t="str">
        <f ca="1" t="shared" si="37"/>
        <v>APG38</v>
      </c>
      <c r="W37" s="77">
        <f ca="1" t="shared" si="21"/>
        <v>2</v>
      </c>
      <c r="X37" s="33">
        <f ca="1" t="shared" si="21"/>
        <v>7</v>
      </c>
      <c r="Y37" s="77">
        <f ca="1" t="shared" si="21"/>
        <v>1</v>
      </c>
      <c r="Z37" s="33">
        <f ca="1" t="shared" si="21"/>
        <v>12</v>
      </c>
      <c r="AA37" s="77">
        <f ca="1" t="shared" si="38"/>
        <v>5</v>
      </c>
      <c r="AB37" s="33">
        <f ca="1" t="shared" si="21"/>
        <v>3</v>
      </c>
      <c r="AC37" s="33">
        <f ca="1" t="shared" si="22"/>
        <v>8</v>
      </c>
      <c r="AD37" s="52">
        <f ca="1" t="shared" si="22"/>
        <v>21.991994997999</v>
      </c>
      <c r="AE37" s="33">
        <f ca="1" t="shared" si="22"/>
        <v>7</v>
      </c>
    </row>
    <row r="38" spans="1:31" ht="15.75">
      <c r="A38" s="53" t="s">
        <v>103</v>
      </c>
      <c r="B38" s="53" t="s">
        <v>83</v>
      </c>
      <c r="C38" s="77">
        <v>1</v>
      </c>
      <c r="D38" s="33">
        <f t="shared" si="23"/>
        <v>10.5</v>
      </c>
      <c r="E38" s="77">
        <v>1</v>
      </c>
      <c r="F38" s="33">
        <f t="shared" si="24"/>
        <v>12</v>
      </c>
      <c r="G38" s="77">
        <v>1</v>
      </c>
      <c r="H38" s="33">
        <f t="shared" si="25"/>
        <v>11.5</v>
      </c>
      <c r="I38" s="33">
        <f t="shared" si="26"/>
        <v>1</v>
      </c>
      <c r="J38" s="33">
        <f t="shared" si="27"/>
        <v>1</v>
      </c>
      <c r="K38" s="33">
        <f t="shared" si="28"/>
        <v>1</v>
      </c>
      <c r="L38" s="33">
        <f t="shared" si="29"/>
        <v>3</v>
      </c>
      <c r="M38" s="52">
        <f t="shared" si="30"/>
        <v>33.996998998999004</v>
      </c>
      <c r="N38" s="33">
        <f t="shared" si="31"/>
        <v>13</v>
      </c>
      <c r="P38" s="48">
        <f t="shared" si="32"/>
        <v>38</v>
      </c>
      <c r="Q38" s="48">
        <f t="shared" si="33"/>
        <v>37</v>
      </c>
      <c r="R38" s="48">
        <f ca="1" t="shared" si="34"/>
        <v>13.037</v>
      </c>
      <c r="S38" s="48">
        <f t="shared" si="35"/>
        <v>13</v>
      </c>
      <c r="T38" s="48">
        <f t="shared" si="36"/>
        <v>43</v>
      </c>
      <c r="U38" s="53" t="str">
        <f ca="1" t="shared" si="37"/>
        <v>CALVAYRAC Didier</v>
      </c>
      <c r="V38" s="55" t="str">
        <f ca="1" t="shared" si="37"/>
        <v>Salmo Toc</v>
      </c>
      <c r="W38" s="77">
        <f ca="1" t="shared" si="21"/>
        <v>2</v>
      </c>
      <c r="X38" s="33">
        <f ca="1" t="shared" si="21"/>
        <v>7</v>
      </c>
      <c r="Y38" s="77">
        <f ca="1" t="shared" si="21"/>
        <v>3</v>
      </c>
      <c r="Z38" s="33">
        <f ca="1" t="shared" si="21"/>
        <v>8</v>
      </c>
      <c r="AA38" s="77">
        <f ca="1" t="shared" si="38"/>
        <v>2</v>
      </c>
      <c r="AB38" s="33">
        <f ca="1" t="shared" si="21"/>
        <v>8</v>
      </c>
      <c r="AC38" s="33">
        <f ca="1" t="shared" si="22"/>
        <v>7</v>
      </c>
      <c r="AD38" s="52">
        <f ca="1" t="shared" si="22"/>
        <v>22.992996997998</v>
      </c>
      <c r="AE38" s="33">
        <f ca="1" t="shared" si="22"/>
        <v>8</v>
      </c>
    </row>
    <row r="39" spans="1:31" ht="15.75">
      <c r="A39" s="44"/>
      <c r="B39" s="44"/>
      <c r="C39" s="77">
        <v>0</v>
      </c>
      <c r="D39" s="33">
        <f t="shared" si="23"/>
      </c>
      <c r="E39" s="77">
        <v>0</v>
      </c>
      <c r="F39" s="33">
        <f t="shared" si="24"/>
      </c>
      <c r="G39" s="77">
        <v>0</v>
      </c>
      <c r="H39" s="33">
        <f t="shared" si="25"/>
      </c>
      <c r="I39" s="33">
        <f t="shared" si="26"/>
        <v>0</v>
      </c>
      <c r="J39" s="33">
        <f t="shared" si="27"/>
        <v>0</v>
      </c>
      <c r="K39" s="33">
        <f t="shared" si="28"/>
        <v>0</v>
      </c>
      <c r="L39" s="33">
        <f t="shared" si="29"/>
      </c>
      <c r="M39" s="52">
        <f t="shared" si="30"/>
        <v>200</v>
      </c>
      <c r="N39" s="33">
        <f t="shared" si="31"/>
      </c>
      <c r="P39" s="48" t="b">
        <f t="shared" si="32"/>
        <v>0</v>
      </c>
      <c r="Q39" s="48">
        <f t="shared" si="33"/>
        <v>39</v>
      </c>
      <c r="R39" s="48">
        <f ca="1" t="shared" si="34"/>
        <v>4.039</v>
      </c>
      <c r="S39" s="48">
        <f t="shared" si="35"/>
        <v>4</v>
      </c>
      <c r="T39" s="48">
        <f t="shared" si="36"/>
        <v>35</v>
      </c>
      <c r="U39" s="54" t="str">
        <f ca="1" t="shared" si="37"/>
        <v>COULON Hervé</v>
      </c>
      <c r="V39" s="55" t="str">
        <f ca="1" t="shared" si="37"/>
        <v>Salmo Garonne</v>
      </c>
      <c r="W39" s="77">
        <f ca="1" t="shared" si="21"/>
        <v>3</v>
      </c>
      <c r="X39" s="33">
        <f ca="1" t="shared" si="21"/>
        <v>5</v>
      </c>
      <c r="Y39" s="77">
        <f ca="1" t="shared" si="21"/>
        <v>4</v>
      </c>
      <c r="Z39" s="33">
        <f ca="1" t="shared" si="21"/>
        <v>5.5</v>
      </c>
      <c r="AA39" s="77">
        <f ca="1" t="shared" si="38"/>
        <v>0</v>
      </c>
      <c r="AB39" s="33">
        <f ca="1" t="shared" si="21"/>
        <v>13.5</v>
      </c>
      <c r="AC39" s="33">
        <f ca="1" t="shared" si="22"/>
        <v>7</v>
      </c>
      <c r="AD39" s="52">
        <f ca="1" t="shared" si="22"/>
        <v>23.992995996999998</v>
      </c>
      <c r="AE39" s="33">
        <f ca="1" t="shared" si="22"/>
        <v>9</v>
      </c>
    </row>
    <row r="40" spans="1:31" ht="15.75">
      <c r="A40" s="47" t="s">
        <v>95</v>
      </c>
      <c r="B40" s="53" t="s">
        <v>82</v>
      </c>
      <c r="C40" s="77">
        <v>6</v>
      </c>
      <c r="D40" s="33">
        <f t="shared" si="23"/>
        <v>3</v>
      </c>
      <c r="E40" s="77">
        <v>4</v>
      </c>
      <c r="F40" s="33">
        <f t="shared" si="24"/>
        <v>5.5</v>
      </c>
      <c r="G40" s="77">
        <v>2</v>
      </c>
      <c r="H40" s="33">
        <f t="shared" si="25"/>
        <v>8</v>
      </c>
      <c r="I40" s="33">
        <f t="shared" si="26"/>
        <v>6</v>
      </c>
      <c r="J40" s="33">
        <f t="shared" si="27"/>
        <v>4</v>
      </c>
      <c r="K40" s="33">
        <f t="shared" si="28"/>
        <v>2</v>
      </c>
      <c r="L40" s="33">
        <f t="shared" si="29"/>
        <v>12</v>
      </c>
      <c r="M40" s="52">
        <f t="shared" si="30"/>
        <v>16.487993995998</v>
      </c>
      <c r="N40" s="33">
        <f t="shared" si="31"/>
        <v>4</v>
      </c>
      <c r="P40" s="48">
        <f t="shared" si="32"/>
        <v>40</v>
      </c>
      <c r="Q40" s="48">
        <f t="shared" si="33"/>
        <v>40</v>
      </c>
      <c r="R40" s="48">
        <f ca="1" t="shared" si="34"/>
        <v>12.04</v>
      </c>
      <c r="S40" s="48">
        <f t="shared" si="35"/>
        <v>12</v>
      </c>
      <c r="T40" s="48">
        <f t="shared" si="36"/>
        <v>41</v>
      </c>
      <c r="U40" s="53" t="str">
        <f ca="1" t="shared" si="37"/>
        <v>ALLAMARGOT Eric</v>
      </c>
      <c r="V40" s="55" t="str">
        <f ca="1" t="shared" si="37"/>
        <v>No Kill 09</v>
      </c>
      <c r="W40" s="77">
        <f ca="1" t="shared" si="21"/>
        <v>1</v>
      </c>
      <c r="X40" s="33">
        <f ca="1" t="shared" si="21"/>
        <v>10.5</v>
      </c>
      <c r="Y40" s="77">
        <f ca="1" t="shared" si="21"/>
        <v>2</v>
      </c>
      <c r="Z40" s="33">
        <f ca="1" t="shared" si="21"/>
        <v>10</v>
      </c>
      <c r="AA40" s="77">
        <f ca="1" t="shared" si="38"/>
        <v>4</v>
      </c>
      <c r="AB40" s="33">
        <f ca="1" t="shared" si="21"/>
        <v>4.5</v>
      </c>
      <c r="AC40" s="33">
        <f ca="1" t="shared" si="22"/>
        <v>7</v>
      </c>
      <c r="AD40" s="52">
        <f ca="1" t="shared" si="22"/>
        <v>24.992995997999</v>
      </c>
      <c r="AE40" s="33">
        <f ca="1" t="shared" si="22"/>
        <v>10</v>
      </c>
    </row>
    <row r="41" spans="1:31" ht="15.75" customHeight="1">
      <c r="A41" s="47" t="s">
        <v>127</v>
      </c>
      <c r="B41" s="53" t="s">
        <v>81</v>
      </c>
      <c r="C41" s="77">
        <v>0</v>
      </c>
      <c r="D41" s="33">
        <f t="shared" si="23"/>
        <v>13.5</v>
      </c>
      <c r="E41" s="77">
        <v>3</v>
      </c>
      <c r="F41" s="33">
        <f t="shared" si="24"/>
        <v>8</v>
      </c>
      <c r="G41" s="77">
        <v>1</v>
      </c>
      <c r="H41" s="33">
        <f t="shared" si="25"/>
        <v>11.5</v>
      </c>
      <c r="I41" s="33">
        <f t="shared" si="26"/>
        <v>0</v>
      </c>
      <c r="J41" s="33">
        <f t="shared" si="27"/>
        <v>3</v>
      </c>
      <c r="K41" s="33">
        <f t="shared" si="28"/>
        <v>1</v>
      </c>
      <c r="L41" s="33">
        <f t="shared" si="29"/>
        <v>4</v>
      </c>
      <c r="M41" s="52">
        <f t="shared" si="30"/>
        <v>32.995996999000006</v>
      </c>
      <c r="N41" s="33">
        <f t="shared" si="31"/>
        <v>12</v>
      </c>
      <c r="P41" s="48">
        <f t="shared" si="32"/>
        <v>41</v>
      </c>
      <c r="Q41" s="48">
        <f t="shared" si="33"/>
        <v>41</v>
      </c>
      <c r="R41" s="48">
        <f ca="1" t="shared" si="34"/>
        <v>10.041</v>
      </c>
      <c r="S41" s="48">
        <f t="shared" si="35"/>
        <v>10</v>
      </c>
      <c r="T41" s="48">
        <f t="shared" si="36"/>
        <v>34</v>
      </c>
      <c r="U41" s="54" t="str">
        <f ca="1" t="shared" si="37"/>
        <v>PIRES SARMENTO Filipe</v>
      </c>
      <c r="V41" s="55" t="str">
        <f ca="1" t="shared" si="37"/>
        <v>Truite Toc</v>
      </c>
      <c r="W41" s="77">
        <f ca="1" t="shared" si="21"/>
        <v>1</v>
      </c>
      <c r="X41" s="33">
        <f ca="1" t="shared" si="21"/>
        <v>10.5</v>
      </c>
      <c r="Y41" s="77">
        <f ca="1" t="shared" si="21"/>
        <v>1</v>
      </c>
      <c r="Z41" s="33">
        <f ca="1" t="shared" si="21"/>
        <v>12</v>
      </c>
      <c r="AA41" s="77">
        <f ca="1" t="shared" si="38"/>
        <v>2</v>
      </c>
      <c r="AB41" s="33">
        <f ca="1" t="shared" si="21"/>
        <v>8</v>
      </c>
      <c r="AC41" s="33">
        <f ca="1" t="shared" si="22"/>
        <v>4</v>
      </c>
      <c r="AD41" s="52">
        <f ca="1" t="shared" si="22"/>
        <v>30.495997998999</v>
      </c>
      <c r="AE41" s="33">
        <f ca="1" t="shared" si="22"/>
        <v>11</v>
      </c>
    </row>
    <row r="42" spans="1:31" ht="15.75">
      <c r="A42" s="53" t="s">
        <v>88</v>
      </c>
      <c r="B42" s="53" t="s">
        <v>78</v>
      </c>
      <c r="C42" s="77">
        <v>1</v>
      </c>
      <c r="D42" s="33">
        <f t="shared" si="23"/>
        <v>10.5</v>
      </c>
      <c r="E42" s="77">
        <v>2</v>
      </c>
      <c r="F42" s="33">
        <f t="shared" si="24"/>
        <v>10</v>
      </c>
      <c r="G42" s="77">
        <v>4</v>
      </c>
      <c r="H42" s="33">
        <f t="shared" si="25"/>
        <v>4.5</v>
      </c>
      <c r="I42" s="33">
        <f t="shared" si="26"/>
        <v>1</v>
      </c>
      <c r="J42" s="33">
        <f t="shared" si="27"/>
        <v>2</v>
      </c>
      <c r="K42" s="33">
        <f t="shared" si="28"/>
        <v>4</v>
      </c>
      <c r="L42" s="33">
        <f t="shared" si="29"/>
        <v>7</v>
      </c>
      <c r="M42" s="52">
        <f t="shared" si="30"/>
        <v>24.992995997999</v>
      </c>
      <c r="N42" s="33">
        <f t="shared" si="31"/>
        <v>10</v>
      </c>
      <c r="P42" s="48">
        <f t="shared" si="32"/>
        <v>42</v>
      </c>
      <c r="Q42" s="48">
        <f t="shared" si="33"/>
        <v>42</v>
      </c>
      <c r="R42" s="48">
        <f ca="1" t="shared" si="34"/>
        <v>6.042</v>
      </c>
      <c r="S42" s="48">
        <f t="shared" si="35"/>
        <v>6</v>
      </c>
      <c r="T42" s="48">
        <f t="shared" si="36"/>
        <v>40</v>
      </c>
      <c r="U42" s="45" t="str">
        <f ca="1" t="shared" si="37"/>
        <v>ALONSO Jean Pierre</v>
      </c>
      <c r="V42" s="55" t="str">
        <f ca="1" t="shared" si="37"/>
        <v>Salmo Toc</v>
      </c>
      <c r="W42" s="77">
        <f ca="1" t="shared" si="21"/>
        <v>0</v>
      </c>
      <c r="X42" s="33">
        <f ca="1" t="shared" si="21"/>
        <v>13.5</v>
      </c>
      <c r="Y42" s="77">
        <f ca="1" t="shared" si="21"/>
        <v>3</v>
      </c>
      <c r="Z42" s="33">
        <f ca="1" t="shared" si="21"/>
        <v>8</v>
      </c>
      <c r="AA42" s="77">
        <f ca="1" t="shared" si="38"/>
        <v>1</v>
      </c>
      <c r="AB42" s="33">
        <f ca="1" t="shared" si="21"/>
        <v>11.5</v>
      </c>
      <c r="AC42" s="33">
        <f ca="1" t="shared" si="22"/>
        <v>4</v>
      </c>
      <c r="AD42" s="52">
        <f ca="1" t="shared" si="22"/>
        <v>32.995996999000006</v>
      </c>
      <c r="AE42" s="33">
        <f ca="1" t="shared" si="22"/>
        <v>12</v>
      </c>
    </row>
    <row r="43" spans="1:31" ht="15.75">
      <c r="A43" s="53" t="s">
        <v>35</v>
      </c>
      <c r="B43" s="53" t="s">
        <v>80</v>
      </c>
      <c r="C43" s="77">
        <v>1</v>
      </c>
      <c r="D43" s="33">
        <f t="shared" si="23"/>
        <v>10.5</v>
      </c>
      <c r="E43" s="77">
        <v>7</v>
      </c>
      <c r="F43" s="33">
        <f t="shared" si="24"/>
        <v>1.5</v>
      </c>
      <c r="G43" s="77">
        <v>2</v>
      </c>
      <c r="H43" s="33">
        <f t="shared" si="25"/>
        <v>8</v>
      </c>
      <c r="I43" s="33">
        <f t="shared" si="26"/>
        <v>1</v>
      </c>
      <c r="J43" s="33">
        <f t="shared" si="27"/>
        <v>7</v>
      </c>
      <c r="K43" s="33">
        <f t="shared" si="28"/>
        <v>2</v>
      </c>
      <c r="L43" s="33">
        <f t="shared" si="29"/>
        <v>10</v>
      </c>
      <c r="M43" s="52">
        <f t="shared" si="30"/>
        <v>19.989992997999</v>
      </c>
      <c r="N43" s="33">
        <f t="shared" si="31"/>
        <v>6</v>
      </c>
      <c r="P43" s="48">
        <f t="shared" si="32"/>
        <v>43</v>
      </c>
      <c r="Q43" s="48">
        <f t="shared" si="33"/>
        <v>43</v>
      </c>
      <c r="R43" s="48">
        <f ca="1" t="shared" si="34"/>
        <v>8.043</v>
      </c>
      <c r="S43" s="48">
        <f t="shared" si="35"/>
        <v>8</v>
      </c>
      <c r="T43" s="48">
        <f t="shared" si="36"/>
        <v>37</v>
      </c>
      <c r="U43" s="53" t="str">
        <f ca="1" t="shared" si="37"/>
        <v>CAUBET Maël </v>
      </c>
      <c r="V43" s="55" t="str">
        <f ca="1" t="shared" si="37"/>
        <v>Truite Toc</v>
      </c>
      <c r="W43" s="77">
        <f ca="1" t="shared" si="21"/>
        <v>1</v>
      </c>
      <c r="X43" s="33">
        <f ca="1" t="shared" si="21"/>
        <v>10.5</v>
      </c>
      <c r="Y43" s="77">
        <f ca="1" t="shared" si="21"/>
        <v>1</v>
      </c>
      <c r="Z43" s="33">
        <f ca="1" t="shared" si="21"/>
        <v>12</v>
      </c>
      <c r="AA43" s="77">
        <f ca="1" t="shared" si="38"/>
        <v>1</v>
      </c>
      <c r="AB43" s="33">
        <f ca="1" t="shared" si="21"/>
        <v>11.5</v>
      </c>
      <c r="AC43" s="33">
        <f ca="1" t="shared" si="22"/>
        <v>3</v>
      </c>
      <c r="AD43" s="52">
        <f ca="1" t="shared" si="22"/>
        <v>33.996998998999004</v>
      </c>
      <c r="AE43" s="33">
        <f ca="1" t="shared" si="22"/>
        <v>13</v>
      </c>
    </row>
    <row r="44" spans="1:31" ht="15.75">
      <c r="A44" s="53" t="s">
        <v>5</v>
      </c>
      <c r="B44" s="53" t="s">
        <v>81</v>
      </c>
      <c r="C44" s="77">
        <v>2</v>
      </c>
      <c r="D44" s="33">
        <f t="shared" si="23"/>
        <v>7</v>
      </c>
      <c r="E44" s="77">
        <v>3</v>
      </c>
      <c r="F44" s="33">
        <f t="shared" si="24"/>
        <v>8</v>
      </c>
      <c r="G44" s="77">
        <v>2</v>
      </c>
      <c r="H44" s="33">
        <f t="shared" si="25"/>
        <v>8</v>
      </c>
      <c r="I44" s="33">
        <f t="shared" si="26"/>
        <v>2</v>
      </c>
      <c r="J44" s="33">
        <f t="shared" si="27"/>
        <v>3</v>
      </c>
      <c r="K44" s="33">
        <f t="shared" si="28"/>
        <v>2</v>
      </c>
      <c r="L44" s="33">
        <f t="shared" si="29"/>
        <v>7</v>
      </c>
      <c r="M44" s="52">
        <f t="shared" si="30"/>
        <v>22.992996997998</v>
      </c>
      <c r="N44" s="33">
        <f t="shared" si="31"/>
        <v>8</v>
      </c>
      <c r="P44" s="48">
        <f t="shared" si="32"/>
        <v>44</v>
      </c>
      <c r="Q44" s="48">
        <f t="shared" si="33"/>
      </c>
      <c r="R44" s="48">
        <f ca="1" t="shared" si="34"/>
      </c>
      <c r="S44" s="48">
        <f t="shared" si="35"/>
      </c>
      <c r="T44" s="48">
        <f t="shared" si="36"/>
      </c>
      <c r="U44" s="53">
        <f ca="1" t="shared" si="37"/>
      </c>
      <c r="V44" s="55">
        <f ca="1" t="shared" si="37"/>
      </c>
      <c r="W44" s="77">
        <f ca="1" t="shared" si="21"/>
      </c>
      <c r="X44" s="33">
        <f ca="1" t="shared" si="21"/>
      </c>
      <c r="Y44" s="77">
        <f ca="1" t="shared" si="21"/>
      </c>
      <c r="Z44" s="33">
        <f ca="1" t="shared" si="21"/>
      </c>
      <c r="AA44" s="77">
        <f ca="1" t="shared" si="38"/>
      </c>
      <c r="AB44" s="33">
        <f ca="1" t="shared" si="21"/>
      </c>
      <c r="AC44" s="33">
        <f ca="1" t="shared" si="22"/>
      </c>
      <c r="AD44" s="52">
        <f ca="1" t="shared" si="22"/>
      </c>
      <c r="AE44" s="33">
        <f ca="1" t="shared" si="22"/>
      </c>
    </row>
    <row r="45" spans="1:31" ht="15.75">
      <c r="A45" s="33"/>
      <c r="B45" s="33"/>
      <c r="C45" s="33"/>
      <c r="D45" s="33">
        <f t="shared" si="23"/>
      </c>
      <c r="E45" s="33"/>
      <c r="F45" s="33">
        <f t="shared" si="24"/>
      </c>
      <c r="G45" s="33"/>
      <c r="H45" s="33">
        <f t="shared" si="25"/>
      </c>
      <c r="I45" s="33">
        <f t="shared" si="26"/>
        <v>0</v>
      </c>
      <c r="J45" s="33">
        <f t="shared" si="27"/>
        <v>0</v>
      </c>
      <c r="K45" s="33">
        <f t="shared" si="28"/>
        <v>0</v>
      </c>
      <c r="L45" s="33">
        <f t="shared" si="29"/>
      </c>
      <c r="M45" s="52">
        <f t="shared" si="30"/>
        <v>200</v>
      </c>
      <c r="N45" s="33">
        <f t="shared" si="31"/>
      </c>
      <c r="P45" s="48" t="b">
        <f t="shared" si="32"/>
        <v>0</v>
      </c>
      <c r="Q45" s="48">
        <f t="shared" si="33"/>
      </c>
      <c r="R45" s="48">
        <f ca="1" t="shared" si="34"/>
      </c>
      <c r="S45" s="48">
        <f t="shared" si="35"/>
      </c>
      <c r="T45" s="48">
        <f t="shared" si="36"/>
      </c>
      <c r="U45" s="53">
        <f ca="1" t="shared" si="37"/>
      </c>
      <c r="V45" s="55">
        <f ca="1" t="shared" si="37"/>
      </c>
      <c r="W45" s="33">
        <f ca="1" t="shared" si="21"/>
      </c>
      <c r="X45" s="33">
        <f ca="1" t="shared" si="21"/>
      </c>
      <c r="Y45" s="33">
        <f ca="1" t="shared" si="21"/>
      </c>
      <c r="Z45" s="33">
        <f ca="1" t="shared" si="21"/>
      </c>
      <c r="AA45" s="33">
        <f ca="1">IF($T45="","",OFFSET(#REF!,$T45,))</f>
      </c>
      <c r="AB45" s="33">
        <f ca="1" t="shared" si="21"/>
      </c>
      <c r="AC45" s="33">
        <f ca="1" t="shared" si="22"/>
      </c>
      <c r="AD45" s="52">
        <f ca="1" t="shared" si="22"/>
      </c>
      <c r="AE45" s="33">
        <f ca="1" t="shared" si="22"/>
      </c>
    </row>
    <row r="46" spans="1:31" ht="15.75">
      <c r="A46" s="33"/>
      <c r="B46" s="33"/>
      <c r="C46" s="33"/>
      <c r="D46" s="33">
        <f t="shared" si="23"/>
      </c>
      <c r="E46" s="33"/>
      <c r="F46" s="33">
        <f t="shared" si="24"/>
      </c>
      <c r="G46" s="33"/>
      <c r="H46" s="33">
        <f t="shared" si="25"/>
      </c>
      <c r="I46" s="33">
        <f t="shared" si="26"/>
        <v>0</v>
      </c>
      <c r="J46" s="33">
        <f t="shared" si="27"/>
        <v>0</v>
      </c>
      <c r="K46" s="33">
        <f t="shared" si="28"/>
        <v>0</v>
      </c>
      <c r="L46" s="33">
        <f t="shared" si="29"/>
      </c>
      <c r="M46" s="52">
        <f t="shared" si="30"/>
        <v>200</v>
      </c>
      <c r="N46" s="33">
        <f t="shared" si="31"/>
      </c>
      <c r="P46" s="48" t="b">
        <f t="shared" si="32"/>
        <v>0</v>
      </c>
      <c r="Q46" s="48">
        <f t="shared" si="33"/>
      </c>
      <c r="R46" s="48">
        <f ca="1" t="shared" si="34"/>
      </c>
      <c r="S46" s="48">
        <f t="shared" si="35"/>
      </c>
      <c r="T46" s="48">
        <f t="shared" si="36"/>
      </c>
      <c r="U46" s="53">
        <f ca="1" t="shared" si="37"/>
      </c>
      <c r="V46" s="55">
        <f ca="1" t="shared" si="37"/>
      </c>
      <c r="W46" s="33">
        <f ca="1" t="shared" si="21"/>
      </c>
      <c r="X46" s="33">
        <f ca="1" t="shared" si="21"/>
      </c>
      <c r="Y46" s="33">
        <f ca="1" t="shared" si="21"/>
      </c>
      <c r="Z46" s="33">
        <f ca="1" t="shared" si="21"/>
      </c>
      <c r="AA46" s="33">
        <f ca="1">IF($T46="","",OFFSET(#REF!,$T46,))</f>
      </c>
      <c r="AB46" s="33">
        <f ca="1" t="shared" si="21"/>
      </c>
      <c r="AC46" s="33">
        <f ca="1" t="shared" si="22"/>
      </c>
      <c r="AD46" s="52">
        <f ca="1" t="shared" si="22"/>
      </c>
      <c r="AE46" s="33">
        <f ca="1" t="shared" si="22"/>
      </c>
    </row>
    <row r="47" spans="1:31" ht="15.75">
      <c r="A47" s="33"/>
      <c r="B47" s="33"/>
      <c r="C47" s="33"/>
      <c r="D47" s="33">
        <f t="shared" si="23"/>
      </c>
      <c r="E47" s="33"/>
      <c r="F47" s="33">
        <f t="shared" si="24"/>
      </c>
      <c r="G47" s="33"/>
      <c r="H47" s="33">
        <f t="shared" si="25"/>
      </c>
      <c r="I47" s="33">
        <f t="shared" si="26"/>
        <v>0</v>
      </c>
      <c r="J47" s="33">
        <f t="shared" si="27"/>
        <v>0</v>
      </c>
      <c r="K47" s="33">
        <f t="shared" si="28"/>
        <v>0</v>
      </c>
      <c r="L47" s="33">
        <f t="shared" si="29"/>
      </c>
      <c r="M47" s="52">
        <f t="shared" si="30"/>
        <v>200</v>
      </c>
      <c r="N47" s="33">
        <f t="shared" si="31"/>
      </c>
      <c r="P47" s="48" t="b">
        <f t="shared" si="32"/>
        <v>0</v>
      </c>
      <c r="Q47" s="48">
        <f t="shared" si="33"/>
      </c>
      <c r="R47" s="48">
        <f ca="1" t="shared" si="34"/>
      </c>
      <c r="S47" s="48">
        <f t="shared" si="35"/>
      </c>
      <c r="T47" s="48">
        <f t="shared" si="36"/>
      </c>
      <c r="U47" s="53">
        <f ca="1" t="shared" si="37"/>
      </c>
      <c r="V47" s="55">
        <f ca="1" t="shared" si="37"/>
      </c>
      <c r="W47" s="33">
        <f ca="1" t="shared" si="21"/>
      </c>
      <c r="X47" s="33">
        <f ca="1" t="shared" si="21"/>
      </c>
      <c r="Y47" s="33">
        <f ca="1" t="shared" si="21"/>
      </c>
      <c r="Z47" s="33">
        <f ca="1" t="shared" si="21"/>
      </c>
      <c r="AA47" s="33">
        <f ca="1">IF($T47="","",OFFSET(#REF!,$T47,))</f>
      </c>
      <c r="AB47" s="33">
        <f ca="1" t="shared" si="21"/>
      </c>
      <c r="AC47" s="33">
        <f ca="1" t="shared" si="22"/>
      </c>
      <c r="AD47" s="52">
        <f ca="1" t="shared" si="22"/>
      </c>
      <c r="AE47" s="33">
        <f ca="1" t="shared" si="22"/>
      </c>
    </row>
    <row r="48" spans="1:31" ht="15.75">
      <c r="A48" s="33"/>
      <c r="B48" s="33"/>
      <c r="C48" s="33"/>
      <c r="D48" s="33">
        <f t="shared" si="23"/>
      </c>
      <c r="E48" s="33"/>
      <c r="F48" s="33">
        <f t="shared" si="24"/>
      </c>
      <c r="G48" s="33"/>
      <c r="H48" s="33">
        <f t="shared" si="25"/>
      </c>
      <c r="I48" s="33">
        <f t="shared" si="26"/>
        <v>0</v>
      </c>
      <c r="J48" s="33">
        <f t="shared" si="27"/>
        <v>0</v>
      </c>
      <c r="K48" s="33">
        <f t="shared" si="28"/>
        <v>0</v>
      </c>
      <c r="L48" s="33">
        <f t="shared" si="29"/>
      </c>
      <c r="M48" s="52">
        <f t="shared" si="30"/>
        <v>200</v>
      </c>
      <c r="N48" s="33">
        <f t="shared" si="31"/>
      </c>
      <c r="P48" s="48" t="b">
        <f t="shared" si="32"/>
        <v>0</v>
      </c>
      <c r="Q48" s="48">
        <f t="shared" si="33"/>
      </c>
      <c r="R48" s="48">
        <f ca="1" t="shared" si="34"/>
      </c>
      <c r="S48" s="48">
        <f t="shared" si="35"/>
      </c>
      <c r="T48" s="48">
        <f t="shared" si="36"/>
      </c>
      <c r="U48" s="53">
        <f ca="1" t="shared" si="37"/>
      </c>
      <c r="V48" s="55">
        <f ca="1" t="shared" si="37"/>
      </c>
      <c r="W48" s="33">
        <f ca="1" t="shared" si="21"/>
      </c>
      <c r="X48" s="33">
        <f ca="1" t="shared" si="21"/>
      </c>
      <c r="Y48" s="33">
        <f ca="1" t="shared" si="21"/>
      </c>
      <c r="Z48" s="33">
        <f ca="1" t="shared" si="21"/>
      </c>
      <c r="AA48" s="33">
        <f ca="1">IF($T48="","",OFFSET(#REF!,$T48,))</f>
      </c>
      <c r="AB48" s="33">
        <f ca="1" t="shared" si="21"/>
      </c>
      <c r="AC48" s="33">
        <f ca="1" t="shared" si="22"/>
      </c>
      <c r="AD48" s="52">
        <f ca="1" t="shared" si="22"/>
      </c>
      <c r="AE48" s="33">
        <f ca="1" t="shared" si="22"/>
      </c>
    </row>
    <row r="49" spans="1:31" ht="15.75">
      <c r="A49" s="33"/>
      <c r="B49" s="33"/>
      <c r="C49" s="33"/>
      <c r="D49" s="33">
        <f t="shared" si="23"/>
      </c>
      <c r="E49" s="33"/>
      <c r="F49" s="33">
        <f t="shared" si="24"/>
      </c>
      <c r="G49" s="33"/>
      <c r="H49" s="33">
        <f t="shared" si="25"/>
      </c>
      <c r="I49" s="33">
        <f t="shared" si="26"/>
        <v>0</v>
      </c>
      <c r="J49" s="33">
        <f t="shared" si="27"/>
        <v>0</v>
      </c>
      <c r="K49" s="33">
        <f t="shared" si="28"/>
        <v>0</v>
      </c>
      <c r="L49" s="33">
        <f t="shared" si="29"/>
      </c>
      <c r="M49" s="52">
        <f t="shared" si="30"/>
        <v>200</v>
      </c>
      <c r="N49" s="33">
        <f t="shared" si="31"/>
      </c>
      <c r="P49" s="48" t="b">
        <f t="shared" si="32"/>
        <v>0</v>
      </c>
      <c r="Q49" s="48">
        <f t="shared" si="33"/>
      </c>
      <c r="R49" s="48">
        <f ca="1" t="shared" si="34"/>
      </c>
      <c r="S49" s="48">
        <f t="shared" si="35"/>
      </c>
      <c r="T49" s="48">
        <f t="shared" si="36"/>
      </c>
      <c r="U49" s="53">
        <f ca="1" t="shared" si="37"/>
      </c>
      <c r="V49" s="55">
        <f ca="1" t="shared" si="37"/>
      </c>
      <c r="W49" s="33">
        <f ca="1" t="shared" si="21"/>
      </c>
      <c r="X49" s="33">
        <f ca="1" t="shared" si="21"/>
      </c>
      <c r="Y49" s="33">
        <f ca="1" t="shared" si="21"/>
      </c>
      <c r="Z49" s="33">
        <f ca="1" t="shared" si="21"/>
      </c>
      <c r="AA49" s="33">
        <f ca="1">IF($T49="","",OFFSET(#REF!,$T49,))</f>
      </c>
      <c r="AB49" s="33">
        <f ca="1" t="shared" si="21"/>
      </c>
      <c r="AC49" s="33">
        <f ca="1" t="shared" si="22"/>
      </c>
      <c r="AD49" s="52">
        <f ca="1" t="shared" si="22"/>
      </c>
      <c r="AE49" s="33">
        <f ca="1" t="shared" si="22"/>
      </c>
    </row>
    <row r="52" spans="1:26" ht="23.25">
      <c r="A52" s="1" t="s">
        <v>43</v>
      </c>
      <c r="B52" s="2" t="s">
        <v>23</v>
      </c>
      <c r="C52" s="2" t="s">
        <v>16</v>
      </c>
      <c r="D52" s="2"/>
      <c r="E52" s="2"/>
      <c r="F52" s="2" t="s">
        <v>61</v>
      </c>
      <c r="I52" s="2"/>
      <c r="J52" s="2"/>
      <c r="U52" s="1" t="s">
        <v>43</v>
      </c>
      <c r="V52" s="2" t="s">
        <v>23</v>
      </c>
      <c r="W52" s="2" t="s">
        <v>16</v>
      </c>
      <c r="X52" s="2"/>
      <c r="Y52" s="2"/>
      <c r="Z52" s="2" t="str">
        <f>F52</f>
        <v>D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14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100"/>
    </row>
    <row r="56" spans="1:31" ht="15.75">
      <c r="A56" s="53" t="s">
        <v>7</v>
      </c>
      <c r="B56" s="53" t="s">
        <v>47</v>
      </c>
      <c r="C56" s="77">
        <v>1</v>
      </c>
      <c r="D56" s="33">
        <f>IF(OR(A56="",C56=""),"",RANK(C56,$C$56:$C$74,0)+(COUNT($C$56:$C$74)+1-RANK(C56,$C$56:$C$74,0)-RANK(C56,$C$56:$C$74,1))/2)</f>
        <v>7.5</v>
      </c>
      <c r="E56" s="77">
        <v>2</v>
      </c>
      <c r="F56" s="33">
        <f>IF(OR(A56="",E56=""),"",RANK(E56,$E$56:$E$74,0)+(COUNT($E$56:$E$74)+1-RANK(E56,$E$56:$E$74,0)-RANK(E56,$E$56:$E$74,1))/2)</f>
        <v>4</v>
      </c>
      <c r="G56" s="77">
        <v>1</v>
      </c>
      <c r="H56" s="33">
        <f>IF(OR(A56="",G56=""),"",RANK(G56,$G$56:$G$74,0)+(COUNT($G$56:$G$74)+1-RANK(G56,$G$56:$G$74,0)-RANK(G56,$G$56:$G$74,1))/2)</f>
        <v>8</v>
      </c>
      <c r="I56" s="33">
        <f>C56</f>
        <v>1</v>
      </c>
      <c r="J56" s="33">
        <f>E56</f>
        <v>2</v>
      </c>
      <c r="K56" s="33">
        <f>G56</f>
        <v>1</v>
      </c>
      <c r="L56" s="33">
        <f>IF(A56=0,"",SUM(C56,E56,G56))</f>
        <v>4</v>
      </c>
      <c r="M56" s="52">
        <f>SUM(D56,F56,H56,IF(L56="",200,-L56/10^3),-LARGE(I56:K56,1)/10^6,-LARGE(I56:K56,2)/10^9,-LARGE(I56:K56,3)/10^12)</f>
        <v>19.495997998999</v>
      </c>
      <c r="N56" s="33">
        <f>IF(L56="","",RANK(M56,$M$56:$M$74,1)+(COUNT($M$56:$M$74)+1-RANK(M56,$M$56:$M$74,0)-RANK(M56,$M$56:$M$74,1))/2)</f>
        <v>7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7.055</v>
      </c>
      <c r="S56" s="48">
        <f>IF(R56="","",RANK(R56,R$56:R$74,1))</f>
        <v>7</v>
      </c>
      <c r="T56" s="48">
        <f>IF(S56="","",INDEX(Q$56:Q$74,MATCH(ROW(P1),S$56:S$74,0)))</f>
        <v>60</v>
      </c>
      <c r="U56" s="53" t="str">
        <f ca="1">IF($T56="","",OFFSET(A$1,$T56,))</f>
        <v>PAGES Stéphane</v>
      </c>
      <c r="V56" s="55" t="str">
        <f ca="1">IF($T56="","",OFFSET(B$1,$T56,))</f>
        <v>PSM Artico</v>
      </c>
      <c r="W56" s="77">
        <f aca="true" ca="1" t="shared" si="39" ref="W56:AB74">IF($T56="","",OFFSET(C$1,$T56,))</f>
        <v>2</v>
      </c>
      <c r="X56" s="33">
        <f ca="1" t="shared" si="39"/>
        <v>2.5</v>
      </c>
      <c r="Y56" s="77">
        <f ca="1" t="shared" si="39"/>
        <v>2</v>
      </c>
      <c r="Z56" s="33">
        <f ca="1" t="shared" si="39"/>
        <v>4</v>
      </c>
      <c r="AA56" s="77">
        <f ca="1">IF($T56="","",OFFSET(G$1,$T56,))</f>
        <v>2</v>
      </c>
      <c r="AB56" s="33">
        <f ca="1" t="shared" si="39"/>
        <v>4.5</v>
      </c>
      <c r="AC56" s="33">
        <f aca="true" ca="1" t="shared" si="40" ref="AC56:AE74">IF($T56="","",OFFSET(L$1,$T56,))</f>
        <v>6</v>
      </c>
      <c r="AD56" s="52">
        <f ca="1" t="shared" si="40"/>
        <v>10.993997997998</v>
      </c>
      <c r="AE56" s="33">
        <f ca="1" t="shared" si="40"/>
        <v>1</v>
      </c>
    </row>
    <row r="57" spans="1:31" ht="15.75" customHeight="1">
      <c r="A57" s="47" t="s">
        <v>93</v>
      </c>
      <c r="B57" s="53" t="s">
        <v>80</v>
      </c>
      <c r="C57" s="77">
        <v>2</v>
      </c>
      <c r="D57" s="33">
        <f aca="true" t="shared" si="41" ref="D57:D74">IF(OR(A57="",C57=""),"",RANK(C57,$C$56:$C$74,0)+(COUNT($C$56:$C$74)+1-RANK(C57,$C$56:$C$74,0)-RANK(C57,$C$56:$C$74,1))/2)</f>
        <v>2.5</v>
      </c>
      <c r="E57" s="77">
        <v>1</v>
      </c>
      <c r="F57" s="33">
        <f aca="true" t="shared" si="42" ref="F57:F74">IF(OR(A57="",E57=""),"",RANK(E57,$E$56:$E$74,0)+(COUNT($E$56:$E$74)+1-RANK(E57,$E$56:$E$74,0)-RANK(E57,$E$56:$E$74,1))/2)</f>
        <v>8.5</v>
      </c>
      <c r="G57" s="77">
        <v>0</v>
      </c>
      <c r="H57" s="33">
        <f aca="true" t="shared" si="43" ref="H57:H74">IF(OR(A57="",G57=""),"",RANK(G57,$G$56:$G$74,0)+(COUNT($G$56:$G$74)+1-RANK(G57,$G$56:$G$74,0)-RANK(G57,$G$56:$G$74,1))/2)</f>
        <v>12.5</v>
      </c>
      <c r="I57" s="33">
        <f aca="true" t="shared" si="44" ref="I57:I74">C57</f>
        <v>2</v>
      </c>
      <c r="J57" s="33">
        <f aca="true" t="shared" si="45" ref="J57:J74">E57</f>
        <v>1</v>
      </c>
      <c r="K57" s="33">
        <f aca="true" t="shared" si="46" ref="K57:K74">G57</f>
        <v>0</v>
      </c>
      <c r="L57" s="33">
        <f aca="true" t="shared" si="47" ref="L57:L74">IF(A57=0,"",SUM(C57,E57,G57))</f>
        <v>3</v>
      </c>
      <c r="M57" s="52">
        <f aca="true" t="shared" si="48" ref="M57:M74">SUM(D57,F57,H57,IF(L57="",200,-L57/10^3),-LARGE(I57:K57,1)/10^6,-LARGE(I57:K57,2)/10^9,-LARGE(I57:K57,3)/10^12)</f>
        <v>23.496997999</v>
      </c>
      <c r="N57" s="33">
        <f aca="true" t="shared" si="49" ref="N57:N74">IF(L57="","",RANK(M57,$M$56:$M$74,1)+(COUNT($M$56:$M$74)+1-RANK(M57,$M$56:$M$74,0)-RANK(M57,$M$56:$M$74,1))/2)</f>
        <v>9</v>
      </c>
      <c r="P57" s="48">
        <f aca="true" t="shared" si="50" ref="P57:P74">IF((A57&lt;&gt;""),ROW(A57))</f>
        <v>57</v>
      </c>
      <c r="Q57" s="48">
        <f aca="true" t="shared" si="51" ref="Q57:Q74">IF(Q$55&gt;=ROW(P2),SMALL(P$56:P$74,ROW(P2))-1,"")</f>
        <v>56</v>
      </c>
      <c r="R57" s="48">
        <f aca="true" ca="1" t="shared" si="52" ref="R57:R74">IF($Q57="","",OFFSET(N$1,Q57,)+(Q57/1000))</f>
        <v>9.056</v>
      </c>
      <c r="S57" s="48">
        <f aca="true" t="shared" si="53" ref="S57:S74">IF(R57="","",RANK(R57,R$56:R$74,1))</f>
        <v>9</v>
      </c>
      <c r="T57" s="48">
        <f aca="true" t="shared" si="54" ref="T57:T74">IF(S57="","",INDEX(Q$56:Q$74,MATCH(ROW(P2),S$56:S$74,0)))</f>
        <v>61</v>
      </c>
      <c r="U57" s="53" t="str">
        <f aca="true" ca="1" t="shared" si="55" ref="U57:V74">IF($T57="","",OFFSET(A$1,$T57,))</f>
        <v>DUFFO Sébastien</v>
      </c>
      <c r="V57" s="55" t="str">
        <f ca="1" t="shared" si="55"/>
        <v>No Kill 33</v>
      </c>
      <c r="W57" s="77">
        <f ca="1" t="shared" si="39"/>
        <v>0</v>
      </c>
      <c r="X57" s="33">
        <f ca="1" t="shared" si="39"/>
        <v>12.5</v>
      </c>
      <c r="Y57" s="77">
        <f ca="1" t="shared" si="39"/>
        <v>3</v>
      </c>
      <c r="Z57" s="33">
        <f ca="1" t="shared" si="39"/>
        <v>1.5</v>
      </c>
      <c r="AA57" s="77">
        <f aca="true" ca="1" t="shared" si="56" ref="AA57:AA69">IF($T57="","",OFFSET(G$1,$T57,))</f>
        <v>4</v>
      </c>
      <c r="AB57" s="33">
        <f ca="1" t="shared" si="39"/>
        <v>1</v>
      </c>
      <c r="AC57" s="33">
        <f ca="1" t="shared" si="40"/>
        <v>7</v>
      </c>
      <c r="AD57" s="52">
        <f ca="1" t="shared" si="40"/>
        <v>14.992995997</v>
      </c>
      <c r="AE57" s="33">
        <f ca="1" t="shared" si="40"/>
        <v>2</v>
      </c>
    </row>
    <row r="58" spans="1:31" ht="15.75">
      <c r="A58" s="53" t="s">
        <v>112</v>
      </c>
      <c r="B58" s="53" t="s">
        <v>47</v>
      </c>
      <c r="C58" s="77">
        <v>0</v>
      </c>
      <c r="D58" s="33">
        <f t="shared" si="41"/>
        <v>12.5</v>
      </c>
      <c r="E58" s="77">
        <v>1</v>
      </c>
      <c r="F58" s="33">
        <f t="shared" si="42"/>
        <v>8.5</v>
      </c>
      <c r="G58" s="77">
        <v>3</v>
      </c>
      <c r="H58" s="33">
        <f t="shared" si="43"/>
        <v>2.5</v>
      </c>
      <c r="I58" s="33">
        <f t="shared" si="44"/>
        <v>0</v>
      </c>
      <c r="J58" s="33">
        <f t="shared" si="45"/>
        <v>1</v>
      </c>
      <c r="K58" s="33">
        <f t="shared" si="46"/>
        <v>3</v>
      </c>
      <c r="L58" s="33">
        <f t="shared" si="47"/>
        <v>4</v>
      </c>
      <c r="M58" s="52">
        <f t="shared" si="48"/>
        <v>23.495996999</v>
      </c>
      <c r="N58" s="33">
        <f t="shared" si="49"/>
        <v>8</v>
      </c>
      <c r="P58" s="48">
        <f t="shared" si="50"/>
        <v>58</v>
      </c>
      <c r="Q58" s="48">
        <f t="shared" si="51"/>
        <v>57</v>
      </c>
      <c r="R58" s="48">
        <f ca="1" t="shared" si="52"/>
        <v>8.057</v>
      </c>
      <c r="S58" s="48">
        <f t="shared" si="53"/>
        <v>8</v>
      </c>
      <c r="T58" s="48">
        <f t="shared" si="54"/>
        <v>66</v>
      </c>
      <c r="U58" s="53" t="str">
        <f ca="1" t="shared" si="55"/>
        <v>SURIN Nicolas</v>
      </c>
      <c r="V58" s="55" t="str">
        <f ca="1" t="shared" si="55"/>
        <v>Salmo Toc</v>
      </c>
      <c r="W58" s="77">
        <f ca="1" t="shared" si="39"/>
        <v>2</v>
      </c>
      <c r="X58" s="33">
        <f ca="1" t="shared" si="39"/>
        <v>2.5</v>
      </c>
      <c r="Y58" s="77">
        <f ca="1" t="shared" si="39"/>
        <v>1</v>
      </c>
      <c r="Z58" s="33">
        <f ca="1" t="shared" si="39"/>
        <v>8.5</v>
      </c>
      <c r="AA58" s="77">
        <f ca="1" t="shared" si="56"/>
        <v>2</v>
      </c>
      <c r="AB58" s="33">
        <f ca="1" t="shared" si="39"/>
        <v>4.5</v>
      </c>
      <c r="AC58" s="33">
        <f ca="1" t="shared" si="40"/>
        <v>5</v>
      </c>
      <c r="AD58" s="52">
        <f ca="1" t="shared" si="40"/>
        <v>15.494997997998999</v>
      </c>
      <c r="AE58" s="33">
        <f ca="1" t="shared" si="40"/>
        <v>3</v>
      </c>
    </row>
    <row r="59" spans="1:31" ht="15.75">
      <c r="A59" s="53" t="s">
        <v>45</v>
      </c>
      <c r="B59" s="53" t="s">
        <v>78</v>
      </c>
      <c r="C59" s="77">
        <v>1</v>
      </c>
      <c r="D59" s="33">
        <f t="shared" si="41"/>
        <v>7.5</v>
      </c>
      <c r="E59" s="77">
        <v>3</v>
      </c>
      <c r="F59" s="33">
        <f t="shared" si="42"/>
        <v>1.5</v>
      </c>
      <c r="G59" s="77">
        <v>1</v>
      </c>
      <c r="H59" s="33">
        <f t="shared" si="43"/>
        <v>8</v>
      </c>
      <c r="I59" s="33">
        <f t="shared" si="44"/>
        <v>1</v>
      </c>
      <c r="J59" s="33">
        <f t="shared" si="45"/>
        <v>3</v>
      </c>
      <c r="K59" s="33">
        <f t="shared" si="46"/>
        <v>1</v>
      </c>
      <c r="L59" s="33">
        <f t="shared" si="47"/>
        <v>5</v>
      </c>
      <c r="M59" s="52">
        <f t="shared" si="48"/>
        <v>16.994996998999003</v>
      </c>
      <c r="N59" s="33">
        <f t="shared" si="49"/>
        <v>4</v>
      </c>
      <c r="P59" s="48">
        <f t="shared" si="50"/>
        <v>59</v>
      </c>
      <c r="Q59" s="48">
        <f t="shared" si="51"/>
        <v>58</v>
      </c>
      <c r="R59" s="48">
        <f ca="1" t="shared" si="52"/>
        <v>4.058</v>
      </c>
      <c r="S59" s="48">
        <f t="shared" si="53"/>
        <v>4</v>
      </c>
      <c r="T59" s="48">
        <f t="shared" si="54"/>
        <v>58</v>
      </c>
      <c r="U59" s="53" t="str">
        <f ca="1" t="shared" si="55"/>
        <v>TOME Angel</v>
      </c>
      <c r="V59" s="55" t="str">
        <f ca="1" t="shared" si="55"/>
        <v>No Kill 09</v>
      </c>
      <c r="W59" s="77">
        <f ca="1" t="shared" si="39"/>
        <v>1</v>
      </c>
      <c r="X59" s="33">
        <f ca="1" t="shared" si="39"/>
        <v>7.5</v>
      </c>
      <c r="Y59" s="77">
        <f ca="1" t="shared" si="39"/>
        <v>3</v>
      </c>
      <c r="Z59" s="33">
        <f ca="1" t="shared" si="39"/>
        <v>1.5</v>
      </c>
      <c r="AA59" s="77">
        <f ca="1" t="shared" si="56"/>
        <v>1</v>
      </c>
      <c r="AB59" s="33">
        <f ca="1" t="shared" si="39"/>
        <v>8</v>
      </c>
      <c r="AC59" s="33">
        <f ca="1" t="shared" si="40"/>
        <v>5</v>
      </c>
      <c r="AD59" s="52">
        <f ca="1" t="shared" si="40"/>
        <v>16.994996998999003</v>
      </c>
      <c r="AE59" s="33">
        <f ca="1" t="shared" si="40"/>
        <v>4</v>
      </c>
    </row>
    <row r="60" spans="1:31" ht="15.75">
      <c r="A60" s="53" t="s">
        <v>13</v>
      </c>
      <c r="B60" s="53" t="s">
        <v>78</v>
      </c>
      <c r="C60" s="77">
        <v>1</v>
      </c>
      <c r="D60" s="33">
        <f t="shared" si="41"/>
        <v>7.5</v>
      </c>
      <c r="E60" s="77">
        <v>0</v>
      </c>
      <c r="F60" s="33">
        <f t="shared" si="42"/>
        <v>13</v>
      </c>
      <c r="G60" s="77">
        <v>1</v>
      </c>
      <c r="H60" s="33">
        <f t="shared" si="43"/>
        <v>8</v>
      </c>
      <c r="I60" s="33">
        <f t="shared" si="44"/>
        <v>1</v>
      </c>
      <c r="J60" s="33">
        <f t="shared" si="45"/>
        <v>0</v>
      </c>
      <c r="K60" s="33">
        <f t="shared" si="46"/>
        <v>1</v>
      </c>
      <c r="L60" s="33">
        <f t="shared" si="47"/>
        <v>2</v>
      </c>
      <c r="M60" s="52">
        <f t="shared" si="48"/>
        <v>28.497998999</v>
      </c>
      <c r="N60" s="33">
        <f t="shared" si="49"/>
        <v>11</v>
      </c>
      <c r="P60" s="48">
        <f t="shared" si="50"/>
        <v>60</v>
      </c>
      <c r="Q60" s="48">
        <f t="shared" si="51"/>
        <v>59</v>
      </c>
      <c r="R60" s="48">
        <f ca="1" t="shared" si="52"/>
        <v>11.059</v>
      </c>
      <c r="S60" s="48">
        <f t="shared" si="53"/>
        <v>10</v>
      </c>
      <c r="T60" s="48">
        <f t="shared" si="54"/>
        <v>64</v>
      </c>
      <c r="U60" s="53" t="str">
        <f ca="1" t="shared" si="55"/>
        <v>GOMES Dominique</v>
      </c>
      <c r="V60" s="55" t="str">
        <f ca="1" t="shared" si="55"/>
        <v>Truite Toc</v>
      </c>
      <c r="W60" s="77">
        <f ca="1" t="shared" si="39"/>
        <v>1</v>
      </c>
      <c r="X60" s="33">
        <f ca="1" t="shared" si="39"/>
        <v>7.5</v>
      </c>
      <c r="Y60" s="77">
        <f ca="1" t="shared" si="39"/>
        <v>1</v>
      </c>
      <c r="Z60" s="33">
        <f ca="1" t="shared" si="39"/>
        <v>8.5</v>
      </c>
      <c r="AA60" s="77">
        <f ca="1" t="shared" si="56"/>
        <v>3</v>
      </c>
      <c r="AB60" s="33">
        <f ca="1" t="shared" si="39"/>
        <v>2.5</v>
      </c>
      <c r="AC60" s="33">
        <f ca="1" t="shared" si="40"/>
        <v>5</v>
      </c>
      <c r="AD60" s="52">
        <f ca="1" t="shared" si="40"/>
        <v>18.494996998999003</v>
      </c>
      <c r="AE60" s="33">
        <f ca="1" t="shared" si="40"/>
        <v>5</v>
      </c>
    </row>
    <row r="61" spans="1:31" ht="15.75">
      <c r="A61" s="53" t="s">
        <v>34</v>
      </c>
      <c r="B61" s="53" t="s">
        <v>84</v>
      </c>
      <c r="C61" s="77">
        <v>2</v>
      </c>
      <c r="D61" s="33">
        <f t="shared" si="41"/>
        <v>2.5</v>
      </c>
      <c r="E61" s="77">
        <v>2</v>
      </c>
      <c r="F61" s="33">
        <f t="shared" si="42"/>
        <v>4</v>
      </c>
      <c r="G61" s="77">
        <v>2</v>
      </c>
      <c r="H61" s="33">
        <f t="shared" si="43"/>
        <v>4.5</v>
      </c>
      <c r="I61" s="33">
        <f t="shared" si="44"/>
        <v>2</v>
      </c>
      <c r="J61" s="33">
        <f t="shared" si="45"/>
        <v>2</v>
      </c>
      <c r="K61" s="33">
        <f t="shared" si="46"/>
        <v>2</v>
      </c>
      <c r="L61" s="33">
        <f t="shared" si="47"/>
        <v>6</v>
      </c>
      <c r="M61" s="52">
        <f t="shared" si="48"/>
        <v>10.993997997998</v>
      </c>
      <c r="N61" s="33">
        <f t="shared" si="49"/>
        <v>1</v>
      </c>
      <c r="P61" s="48">
        <f t="shared" si="50"/>
        <v>61</v>
      </c>
      <c r="Q61" s="48">
        <f t="shared" si="51"/>
        <v>60</v>
      </c>
      <c r="R61" s="48">
        <f ca="1" t="shared" si="52"/>
        <v>1.06</v>
      </c>
      <c r="S61" s="48">
        <f t="shared" si="53"/>
        <v>1</v>
      </c>
      <c r="T61" s="48">
        <f t="shared" si="54"/>
        <v>68</v>
      </c>
      <c r="U61" s="54" t="str">
        <f ca="1" t="shared" si="55"/>
        <v>ARMANET Sébastien</v>
      </c>
      <c r="V61" s="55" t="str">
        <f ca="1" t="shared" si="55"/>
        <v>Truite Passion</v>
      </c>
      <c r="W61" s="77">
        <f ca="1" t="shared" si="39"/>
        <v>2</v>
      </c>
      <c r="X61" s="33">
        <f ca="1" t="shared" si="39"/>
        <v>2.5</v>
      </c>
      <c r="Y61" s="77">
        <f ca="1" t="shared" si="39"/>
        <v>2</v>
      </c>
      <c r="Z61" s="33">
        <f ca="1" t="shared" si="39"/>
        <v>4</v>
      </c>
      <c r="AA61" s="77">
        <f ca="1" t="shared" si="56"/>
        <v>0</v>
      </c>
      <c r="AB61" s="33">
        <f ca="1" t="shared" si="39"/>
        <v>12.5</v>
      </c>
      <c r="AC61" s="33">
        <f ca="1" t="shared" si="40"/>
        <v>4</v>
      </c>
      <c r="AD61" s="52">
        <f ca="1" t="shared" si="40"/>
        <v>18.995997998</v>
      </c>
      <c r="AE61" s="33">
        <f ca="1" t="shared" si="40"/>
        <v>6</v>
      </c>
    </row>
    <row r="62" spans="1:31" ht="15" customHeight="1">
      <c r="A62" s="53" t="s">
        <v>0</v>
      </c>
      <c r="B62" s="53" t="s">
        <v>79</v>
      </c>
      <c r="C62" s="77">
        <v>0</v>
      </c>
      <c r="D62" s="33">
        <f t="shared" si="41"/>
        <v>12.5</v>
      </c>
      <c r="E62" s="77">
        <v>3</v>
      </c>
      <c r="F62" s="33">
        <f t="shared" si="42"/>
        <v>1.5</v>
      </c>
      <c r="G62" s="77">
        <v>4</v>
      </c>
      <c r="H62" s="33">
        <f t="shared" si="43"/>
        <v>1</v>
      </c>
      <c r="I62" s="33">
        <f t="shared" si="44"/>
        <v>0</v>
      </c>
      <c r="J62" s="33">
        <f t="shared" si="45"/>
        <v>3</v>
      </c>
      <c r="K62" s="33">
        <f t="shared" si="46"/>
        <v>4</v>
      </c>
      <c r="L62" s="33">
        <f t="shared" si="47"/>
        <v>7</v>
      </c>
      <c r="M62" s="52">
        <f t="shared" si="48"/>
        <v>14.992995997</v>
      </c>
      <c r="N62" s="33">
        <f t="shared" si="49"/>
        <v>2</v>
      </c>
      <c r="P62" s="48">
        <f t="shared" si="50"/>
        <v>62</v>
      </c>
      <c r="Q62" s="48">
        <f t="shared" si="51"/>
        <v>61</v>
      </c>
      <c r="R62" s="48">
        <f ca="1" t="shared" si="52"/>
        <v>2.061</v>
      </c>
      <c r="S62" s="48">
        <f t="shared" si="53"/>
        <v>2</v>
      </c>
      <c r="T62" s="48">
        <f t="shared" si="54"/>
        <v>55</v>
      </c>
      <c r="U62" s="53" t="str">
        <f ca="1" t="shared" si="55"/>
        <v>GRISON Franck</v>
      </c>
      <c r="V62" s="55" t="str">
        <f ca="1" t="shared" si="55"/>
        <v>APG38</v>
      </c>
      <c r="W62" s="77">
        <f ca="1" t="shared" si="39"/>
        <v>1</v>
      </c>
      <c r="X62" s="33">
        <f ca="1" t="shared" si="39"/>
        <v>7.5</v>
      </c>
      <c r="Y62" s="77">
        <f ca="1" t="shared" si="39"/>
        <v>2</v>
      </c>
      <c r="Z62" s="33">
        <f ca="1" t="shared" si="39"/>
        <v>4</v>
      </c>
      <c r="AA62" s="77">
        <f ca="1" t="shared" si="56"/>
        <v>1</v>
      </c>
      <c r="AB62" s="33">
        <f ca="1" t="shared" si="39"/>
        <v>8</v>
      </c>
      <c r="AC62" s="33">
        <f ca="1" t="shared" si="40"/>
        <v>4</v>
      </c>
      <c r="AD62" s="52">
        <f ca="1" t="shared" si="40"/>
        <v>19.495997998999</v>
      </c>
      <c r="AE62" s="33">
        <f ca="1" t="shared" si="40"/>
        <v>7</v>
      </c>
    </row>
    <row r="63" spans="1:31" ht="15.75">
      <c r="A63" s="53" t="s">
        <v>142</v>
      </c>
      <c r="B63" s="53" t="s">
        <v>84</v>
      </c>
      <c r="C63" s="77">
        <v>0</v>
      </c>
      <c r="D63" s="33">
        <f t="shared" si="41"/>
        <v>12.5</v>
      </c>
      <c r="E63" s="77">
        <v>0</v>
      </c>
      <c r="F63" s="33">
        <f t="shared" si="42"/>
        <v>13</v>
      </c>
      <c r="G63" s="77">
        <v>1</v>
      </c>
      <c r="H63" s="33">
        <f t="shared" si="43"/>
        <v>8</v>
      </c>
      <c r="I63" s="33">
        <f t="shared" si="44"/>
        <v>0</v>
      </c>
      <c r="J63" s="33">
        <f t="shared" si="45"/>
        <v>0</v>
      </c>
      <c r="K63" s="33">
        <f t="shared" si="46"/>
        <v>1</v>
      </c>
      <c r="L63" s="33">
        <f t="shared" si="47"/>
        <v>1</v>
      </c>
      <c r="M63" s="52">
        <f t="shared" si="48"/>
        <v>33.498999000000005</v>
      </c>
      <c r="N63" s="33">
        <f t="shared" si="49"/>
        <v>13.5</v>
      </c>
      <c r="P63" s="48">
        <f t="shared" si="50"/>
        <v>63</v>
      </c>
      <c r="Q63" s="48">
        <f t="shared" si="51"/>
        <v>62</v>
      </c>
      <c r="R63" s="48">
        <f ca="1" t="shared" si="52"/>
        <v>13.562</v>
      </c>
      <c r="S63" s="48">
        <f t="shared" si="53"/>
        <v>13</v>
      </c>
      <c r="T63" s="48">
        <f t="shared" si="54"/>
        <v>57</v>
      </c>
      <c r="U63" s="53" t="str">
        <f ca="1" t="shared" si="55"/>
        <v>BUSSY Yves</v>
      </c>
      <c r="V63" s="55" t="str">
        <f ca="1" t="shared" si="55"/>
        <v>APG38</v>
      </c>
      <c r="W63" s="77">
        <f ca="1" t="shared" si="39"/>
        <v>0</v>
      </c>
      <c r="X63" s="33">
        <f ca="1" t="shared" si="39"/>
        <v>12.5</v>
      </c>
      <c r="Y63" s="77">
        <f ca="1" t="shared" si="39"/>
        <v>1</v>
      </c>
      <c r="Z63" s="33">
        <f ca="1" t="shared" si="39"/>
        <v>8.5</v>
      </c>
      <c r="AA63" s="77">
        <f ca="1" t="shared" si="56"/>
        <v>3</v>
      </c>
      <c r="AB63" s="33">
        <f ca="1" t="shared" si="39"/>
        <v>2.5</v>
      </c>
      <c r="AC63" s="33">
        <f ca="1" t="shared" si="40"/>
        <v>4</v>
      </c>
      <c r="AD63" s="52">
        <f ca="1" t="shared" si="40"/>
        <v>23.495996999</v>
      </c>
      <c r="AE63" s="33">
        <f ca="1" t="shared" si="40"/>
        <v>8</v>
      </c>
    </row>
    <row r="64" spans="1:31" ht="15.75">
      <c r="A64" s="53" t="s">
        <v>109</v>
      </c>
      <c r="B64" s="53" t="s">
        <v>81</v>
      </c>
      <c r="C64" s="77">
        <v>1</v>
      </c>
      <c r="D64" s="33">
        <f t="shared" si="41"/>
        <v>7.5</v>
      </c>
      <c r="E64" s="77">
        <v>0</v>
      </c>
      <c r="F64" s="33">
        <f t="shared" si="42"/>
        <v>13</v>
      </c>
      <c r="G64" s="77">
        <v>1</v>
      </c>
      <c r="H64" s="33">
        <f t="shared" si="43"/>
        <v>8</v>
      </c>
      <c r="I64" s="33">
        <f t="shared" si="44"/>
        <v>1</v>
      </c>
      <c r="J64" s="33">
        <f t="shared" si="45"/>
        <v>0</v>
      </c>
      <c r="K64" s="33">
        <f t="shared" si="46"/>
        <v>1</v>
      </c>
      <c r="L64" s="33">
        <f t="shared" si="47"/>
        <v>2</v>
      </c>
      <c r="M64" s="52">
        <f t="shared" si="48"/>
        <v>28.497998999</v>
      </c>
      <c r="N64" s="33">
        <f t="shared" si="49"/>
        <v>11</v>
      </c>
      <c r="P64" s="48">
        <f t="shared" si="50"/>
        <v>64</v>
      </c>
      <c r="Q64" s="48">
        <f t="shared" si="51"/>
        <v>63</v>
      </c>
      <c r="R64" s="48">
        <f ca="1" t="shared" si="52"/>
        <v>11.063</v>
      </c>
      <c r="S64" s="48">
        <f t="shared" si="53"/>
        <v>11</v>
      </c>
      <c r="T64" s="48">
        <f t="shared" si="54"/>
        <v>56</v>
      </c>
      <c r="U64" s="54" t="str">
        <f ca="1" t="shared" si="55"/>
        <v>LEPIDI Jean Marc</v>
      </c>
      <c r="V64" s="55" t="str">
        <f ca="1" t="shared" si="55"/>
        <v>Salmo Garonne</v>
      </c>
      <c r="W64" s="77">
        <f ca="1" t="shared" si="39"/>
        <v>2</v>
      </c>
      <c r="X64" s="33">
        <f ca="1" t="shared" si="39"/>
        <v>2.5</v>
      </c>
      <c r="Y64" s="77">
        <f ca="1" t="shared" si="39"/>
        <v>1</v>
      </c>
      <c r="Z64" s="33">
        <f ca="1" t="shared" si="39"/>
        <v>8.5</v>
      </c>
      <c r="AA64" s="77">
        <f ca="1" t="shared" si="56"/>
        <v>0</v>
      </c>
      <c r="AB64" s="33">
        <f ca="1" t="shared" si="39"/>
        <v>12.5</v>
      </c>
      <c r="AC64" s="33">
        <f ca="1" t="shared" si="40"/>
        <v>3</v>
      </c>
      <c r="AD64" s="52">
        <f ca="1" t="shared" si="40"/>
        <v>23.496997999</v>
      </c>
      <c r="AE64" s="33">
        <f ca="1" t="shared" si="40"/>
        <v>9</v>
      </c>
    </row>
    <row r="65" spans="1:31" ht="15.75">
      <c r="A65" s="53" t="s">
        <v>90</v>
      </c>
      <c r="B65" s="53" t="s">
        <v>83</v>
      </c>
      <c r="C65" s="77">
        <v>1</v>
      </c>
      <c r="D65" s="33">
        <f t="shared" si="41"/>
        <v>7.5</v>
      </c>
      <c r="E65" s="77">
        <v>1</v>
      </c>
      <c r="F65" s="33">
        <f t="shared" si="42"/>
        <v>8.5</v>
      </c>
      <c r="G65" s="77">
        <v>3</v>
      </c>
      <c r="H65" s="33">
        <f t="shared" si="43"/>
        <v>2.5</v>
      </c>
      <c r="I65" s="33">
        <f t="shared" si="44"/>
        <v>1</v>
      </c>
      <c r="J65" s="33">
        <f t="shared" si="45"/>
        <v>1</v>
      </c>
      <c r="K65" s="33">
        <f t="shared" si="46"/>
        <v>3</v>
      </c>
      <c r="L65" s="33">
        <f t="shared" si="47"/>
        <v>5</v>
      </c>
      <c r="M65" s="52">
        <f t="shared" si="48"/>
        <v>18.494996998999003</v>
      </c>
      <c r="N65" s="33">
        <f t="shared" si="49"/>
        <v>5</v>
      </c>
      <c r="P65" s="48">
        <f t="shared" si="50"/>
        <v>65</v>
      </c>
      <c r="Q65" s="48">
        <f t="shared" si="51"/>
        <v>64</v>
      </c>
      <c r="R65" s="48">
        <f ca="1" t="shared" si="52"/>
        <v>5.064</v>
      </c>
      <c r="S65" s="48">
        <f t="shared" si="53"/>
        <v>5</v>
      </c>
      <c r="T65" s="48">
        <f t="shared" si="54"/>
        <v>59</v>
      </c>
      <c r="U65" s="53" t="str">
        <f ca="1" t="shared" si="55"/>
        <v>LESPIELLE Eric</v>
      </c>
      <c r="V65" s="55" t="str">
        <f ca="1" t="shared" si="55"/>
        <v>No Kill 09</v>
      </c>
      <c r="W65" s="77">
        <f ca="1" t="shared" si="39"/>
        <v>1</v>
      </c>
      <c r="X65" s="33">
        <f ca="1" t="shared" si="39"/>
        <v>7.5</v>
      </c>
      <c r="Y65" s="77">
        <f ca="1" t="shared" si="39"/>
        <v>0</v>
      </c>
      <c r="Z65" s="33">
        <f ca="1" t="shared" si="39"/>
        <v>13</v>
      </c>
      <c r="AA65" s="77">
        <f ca="1" t="shared" si="56"/>
        <v>1</v>
      </c>
      <c r="AB65" s="33">
        <f ca="1" t="shared" si="39"/>
        <v>8</v>
      </c>
      <c r="AC65" s="33">
        <f ca="1" t="shared" si="40"/>
        <v>2</v>
      </c>
      <c r="AD65" s="52">
        <f ca="1" t="shared" si="40"/>
        <v>28.497998999</v>
      </c>
      <c r="AE65" s="33">
        <f ca="1" t="shared" si="40"/>
        <v>11</v>
      </c>
    </row>
    <row r="66" spans="1:31" ht="15" customHeight="1">
      <c r="A66" s="53" t="s">
        <v>122</v>
      </c>
      <c r="B66" s="53" t="s">
        <v>83</v>
      </c>
      <c r="C66" s="77">
        <v>1</v>
      </c>
      <c r="D66" s="33">
        <f t="shared" si="41"/>
        <v>7.5</v>
      </c>
      <c r="E66" s="77">
        <v>1</v>
      </c>
      <c r="F66" s="33">
        <f t="shared" si="42"/>
        <v>8.5</v>
      </c>
      <c r="G66" s="77">
        <v>0</v>
      </c>
      <c r="H66" s="33">
        <f t="shared" si="43"/>
        <v>12.5</v>
      </c>
      <c r="I66" s="33">
        <f t="shared" si="44"/>
        <v>1</v>
      </c>
      <c r="J66" s="33">
        <f t="shared" si="45"/>
        <v>1</v>
      </c>
      <c r="K66" s="33">
        <f t="shared" si="46"/>
        <v>0</v>
      </c>
      <c r="L66" s="33">
        <f t="shared" si="47"/>
        <v>2</v>
      </c>
      <c r="M66" s="52">
        <f t="shared" si="48"/>
        <v>28.497998999</v>
      </c>
      <c r="N66" s="33">
        <f t="shared" si="49"/>
        <v>11</v>
      </c>
      <c r="P66" s="48">
        <f t="shared" si="50"/>
        <v>66</v>
      </c>
      <c r="Q66" s="48">
        <f t="shared" si="51"/>
        <v>65</v>
      </c>
      <c r="R66" s="48">
        <f ca="1" t="shared" si="52"/>
        <v>11.065</v>
      </c>
      <c r="S66" s="48">
        <f t="shared" si="53"/>
        <v>12</v>
      </c>
      <c r="T66" s="48">
        <f t="shared" si="54"/>
        <v>63</v>
      </c>
      <c r="U66" s="54" t="str">
        <f ca="1" t="shared" si="55"/>
        <v>CASTEL Alain</v>
      </c>
      <c r="V66" s="55" t="str">
        <f ca="1" t="shared" si="55"/>
        <v>Salmo Toc</v>
      </c>
      <c r="W66" s="77">
        <f ca="1" t="shared" si="39"/>
        <v>1</v>
      </c>
      <c r="X66" s="33">
        <f ca="1" t="shared" si="39"/>
        <v>7.5</v>
      </c>
      <c r="Y66" s="77">
        <f ca="1" t="shared" si="39"/>
        <v>0</v>
      </c>
      <c r="Z66" s="33">
        <f ca="1" t="shared" si="39"/>
        <v>13</v>
      </c>
      <c r="AA66" s="77">
        <f ca="1" t="shared" si="56"/>
        <v>1</v>
      </c>
      <c r="AB66" s="33">
        <f ca="1" t="shared" si="39"/>
        <v>8</v>
      </c>
      <c r="AC66" s="33">
        <f ca="1" t="shared" si="40"/>
        <v>2</v>
      </c>
      <c r="AD66" s="52">
        <f ca="1" t="shared" si="40"/>
        <v>28.497998999</v>
      </c>
      <c r="AE66" s="33">
        <f ca="1" t="shared" si="40"/>
        <v>11</v>
      </c>
    </row>
    <row r="67" spans="1:31" ht="15.75">
      <c r="A67" s="47" t="s">
        <v>32</v>
      </c>
      <c r="B67" s="53" t="s">
        <v>81</v>
      </c>
      <c r="C67" s="77">
        <v>2</v>
      </c>
      <c r="D67" s="33">
        <f t="shared" si="41"/>
        <v>2.5</v>
      </c>
      <c r="E67" s="77">
        <v>1</v>
      </c>
      <c r="F67" s="33">
        <f t="shared" si="42"/>
        <v>8.5</v>
      </c>
      <c r="G67" s="77">
        <v>2</v>
      </c>
      <c r="H67" s="33">
        <f t="shared" si="43"/>
        <v>4.5</v>
      </c>
      <c r="I67" s="33">
        <f t="shared" si="44"/>
        <v>2</v>
      </c>
      <c r="J67" s="33">
        <f t="shared" si="45"/>
        <v>1</v>
      </c>
      <c r="K67" s="33">
        <f t="shared" si="46"/>
        <v>2</v>
      </c>
      <c r="L67" s="33">
        <f t="shared" si="47"/>
        <v>5</v>
      </c>
      <c r="M67" s="52">
        <f t="shared" si="48"/>
        <v>15.494997997998999</v>
      </c>
      <c r="N67" s="33">
        <f t="shared" si="49"/>
        <v>3</v>
      </c>
      <c r="P67" s="48">
        <f t="shared" si="50"/>
        <v>67</v>
      </c>
      <c r="Q67" s="48">
        <f t="shared" si="51"/>
        <v>66</v>
      </c>
      <c r="R67" s="48">
        <f ca="1" t="shared" si="52"/>
        <v>3.066</v>
      </c>
      <c r="S67" s="48">
        <f t="shared" si="53"/>
        <v>3</v>
      </c>
      <c r="T67" s="48">
        <f t="shared" si="54"/>
        <v>65</v>
      </c>
      <c r="U67" s="45" t="str">
        <f ca="1" t="shared" si="55"/>
        <v>MENQUET Robert</v>
      </c>
      <c r="V67" s="55" t="str">
        <f ca="1" t="shared" si="55"/>
        <v>Truite Toc</v>
      </c>
      <c r="W67" s="77">
        <f ca="1" t="shared" si="39"/>
        <v>1</v>
      </c>
      <c r="X67" s="33">
        <f ca="1" t="shared" si="39"/>
        <v>7.5</v>
      </c>
      <c r="Y67" s="77">
        <f ca="1" t="shared" si="39"/>
        <v>1</v>
      </c>
      <c r="Z67" s="33">
        <f ca="1" t="shared" si="39"/>
        <v>8.5</v>
      </c>
      <c r="AA67" s="77">
        <f ca="1" t="shared" si="56"/>
        <v>0</v>
      </c>
      <c r="AB67" s="33">
        <f ca="1" t="shared" si="39"/>
        <v>12.5</v>
      </c>
      <c r="AC67" s="33">
        <f ca="1" t="shared" si="40"/>
        <v>2</v>
      </c>
      <c r="AD67" s="52">
        <f ca="1" t="shared" si="40"/>
        <v>28.497998999</v>
      </c>
      <c r="AE67" s="33">
        <f ca="1" t="shared" si="40"/>
        <v>11</v>
      </c>
    </row>
    <row r="68" spans="1:31" ht="15.75">
      <c r="A68" s="47" t="s">
        <v>98</v>
      </c>
      <c r="B68" s="53" t="s">
        <v>82</v>
      </c>
      <c r="C68" s="77">
        <v>0</v>
      </c>
      <c r="D68" s="33">
        <f t="shared" si="41"/>
        <v>12.5</v>
      </c>
      <c r="E68" s="77">
        <v>1</v>
      </c>
      <c r="F68" s="33">
        <f t="shared" si="42"/>
        <v>8.5</v>
      </c>
      <c r="G68" s="77">
        <v>0</v>
      </c>
      <c r="H68" s="33">
        <f t="shared" si="43"/>
        <v>12.5</v>
      </c>
      <c r="I68" s="33">
        <f t="shared" si="44"/>
        <v>0</v>
      </c>
      <c r="J68" s="33">
        <f t="shared" si="45"/>
        <v>1</v>
      </c>
      <c r="K68" s="33">
        <f t="shared" si="46"/>
        <v>0</v>
      </c>
      <c r="L68" s="33">
        <f t="shared" si="47"/>
        <v>1</v>
      </c>
      <c r="M68" s="52">
        <f t="shared" si="48"/>
        <v>33.498999000000005</v>
      </c>
      <c r="N68" s="33">
        <f t="shared" si="49"/>
        <v>13.5</v>
      </c>
      <c r="P68" s="48">
        <f t="shared" si="50"/>
        <v>68</v>
      </c>
      <c r="Q68" s="48">
        <f t="shared" si="51"/>
        <v>67</v>
      </c>
      <c r="R68" s="48">
        <f ca="1" t="shared" si="52"/>
        <v>13.567</v>
      </c>
      <c r="S68" s="48">
        <f t="shared" si="53"/>
        <v>14</v>
      </c>
      <c r="T68" s="48">
        <f t="shared" si="54"/>
        <v>62</v>
      </c>
      <c r="U68" s="53" t="str">
        <f ca="1" t="shared" si="55"/>
        <v>PAGES Franck</v>
      </c>
      <c r="V68" s="55" t="str">
        <f ca="1" t="shared" si="55"/>
        <v>PSM Artico</v>
      </c>
      <c r="W68" s="77">
        <f ca="1" t="shared" si="39"/>
        <v>0</v>
      </c>
      <c r="X68" s="33">
        <f ca="1" t="shared" si="39"/>
        <v>12.5</v>
      </c>
      <c r="Y68" s="77">
        <f ca="1" t="shared" si="39"/>
        <v>0</v>
      </c>
      <c r="Z68" s="33">
        <f ca="1" t="shared" si="39"/>
        <v>13</v>
      </c>
      <c r="AA68" s="77">
        <f ca="1" t="shared" si="56"/>
        <v>1</v>
      </c>
      <c r="AB68" s="33">
        <f ca="1" t="shared" si="39"/>
        <v>8</v>
      </c>
      <c r="AC68" s="33">
        <f ca="1" t="shared" si="40"/>
        <v>1</v>
      </c>
      <c r="AD68" s="52">
        <f ca="1" t="shared" si="40"/>
        <v>33.498999000000005</v>
      </c>
      <c r="AE68" s="33">
        <f ca="1" t="shared" si="40"/>
        <v>13.5</v>
      </c>
    </row>
    <row r="69" spans="1:31" ht="15.75">
      <c r="A69" s="54" t="s">
        <v>111</v>
      </c>
      <c r="B69" s="53" t="s">
        <v>82</v>
      </c>
      <c r="C69" s="33">
        <v>2</v>
      </c>
      <c r="D69" s="33">
        <f t="shared" si="41"/>
        <v>2.5</v>
      </c>
      <c r="E69" s="33">
        <v>2</v>
      </c>
      <c r="F69" s="33">
        <f t="shared" si="42"/>
        <v>4</v>
      </c>
      <c r="G69" s="33">
        <v>0</v>
      </c>
      <c r="H69" s="33">
        <f t="shared" si="43"/>
        <v>12.5</v>
      </c>
      <c r="I69" s="33">
        <f t="shared" si="44"/>
        <v>2</v>
      </c>
      <c r="J69" s="33">
        <f t="shared" si="45"/>
        <v>2</v>
      </c>
      <c r="K69" s="33">
        <f t="shared" si="46"/>
        <v>0</v>
      </c>
      <c r="L69" s="33">
        <f t="shared" si="47"/>
        <v>4</v>
      </c>
      <c r="M69" s="52">
        <f t="shared" si="48"/>
        <v>18.995997998</v>
      </c>
      <c r="N69" s="33">
        <f t="shared" si="49"/>
        <v>6</v>
      </c>
      <c r="P69" s="48">
        <f t="shared" si="50"/>
        <v>69</v>
      </c>
      <c r="Q69" s="48">
        <f t="shared" si="51"/>
        <v>68</v>
      </c>
      <c r="R69" s="48">
        <f ca="1" t="shared" si="52"/>
        <v>6.068</v>
      </c>
      <c r="S69" s="48">
        <f t="shared" si="53"/>
        <v>6</v>
      </c>
      <c r="T69" s="48">
        <f t="shared" si="54"/>
        <v>67</v>
      </c>
      <c r="U69" s="53" t="str">
        <f ca="1" t="shared" si="55"/>
        <v>MUEL Christophe</v>
      </c>
      <c r="V69" s="55" t="str">
        <f ca="1" t="shared" si="55"/>
        <v>Truite Passion</v>
      </c>
      <c r="W69" s="77">
        <f ca="1" t="shared" si="39"/>
        <v>0</v>
      </c>
      <c r="X69" s="33">
        <f ca="1" t="shared" si="39"/>
        <v>12.5</v>
      </c>
      <c r="Y69" s="77">
        <f ca="1" t="shared" si="39"/>
        <v>1</v>
      </c>
      <c r="Z69" s="33">
        <f ca="1" t="shared" si="39"/>
        <v>8.5</v>
      </c>
      <c r="AA69" s="77">
        <f ca="1" t="shared" si="56"/>
        <v>0</v>
      </c>
      <c r="AB69" s="33">
        <f ca="1" t="shared" si="39"/>
        <v>12.5</v>
      </c>
      <c r="AC69" s="33">
        <f ca="1" t="shared" si="40"/>
        <v>1</v>
      </c>
      <c r="AD69" s="52">
        <f ca="1" t="shared" si="40"/>
        <v>33.498999000000005</v>
      </c>
      <c r="AE69" s="33">
        <f ca="1" t="shared" si="40"/>
        <v>13.5</v>
      </c>
    </row>
    <row r="70" spans="1:31" ht="15.75">
      <c r="A70" s="33"/>
      <c r="B70" s="33"/>
      <c r="C70" s="33"/>
      <c r="D70" s="33">
        <f t="shared" si="41"/>
      </c>
      <c r="E70" s="33"/>
      <c r="F70" s="33">
        <f t="shared" si="42"/>
      </c>
      <c r="G70" s="33"/>
      <c r="H70" s="33">
        <f t="shared" si="43"/>
      </c>
      <c r="I70" s="33">
        <f t="shared" si="44"/>
        <v>0</v>
      </c>
      <c r="J70" s="33">
        <f t="shared" si="45"/>
        <v>0</v>
      </c>
      <c r="K70" s="33">
        <f t="shared" si="46"/>
        <v>0</v>
      </c>
      <c r="L70" s="33">
        <f t="shared" si="47"/>
      </c>
      <c r="M70" s="52">
        <f t="shared" si="48"/>
        <v>200</v>
      </c>
      <c r="N70" s="33">
        <f t="shared" si="49"/>
      </c>
      <c r="P70" s="48" t="b">
        <f t="shared" si="50"/>
        <v>0</v>
      </c>
      <c r="Q70" s="48">
        <f t="shared" si="51"/>
      </c>
      <c r="R70" s="48">
        <f ca="1" t="shared" si="52"/>
      </c>
      <c r="S70" s="48">
        <f t="shared" si="53"/>
      </c>
      <c r="T70" s="48">
        <f t="shared" si="54"/>
      </c>
      <c r="U70" s="53">
        <f ca="1" t="shared" si="55"/>
      </c>
      <c r="V70" s="55">
        <f ca="1" t="shared" si="55"/>
      </c>
      <c r="W70" s="33">
        <f ca="1" t="shared" si="39"/>
      </c>
      <c r="X70" s="33">
        <f ca="1" t="shared" si="39"/>
      </c>
      <c r="Y70" s="33">
        <f ca="1" t="shared" si="39"/>
      </c>
      <c r="Z70" s="33">
        <f ca="1" t="shared" si="39"/>
      </c>
      <c r="AA70" s="33">
        <f ca="1">IF($T70="","",OFFSET(#REF!,$T70,))</f>
      </c>
      <c r="AB70" s="33">
        <f ca="1" t="shared" si="39"/>
      </c>
      <c r="AC70" s="33">
        <f ca="1" t="shared" si="40"/>
      </c>
      <c r="AD70" s="52">
        <f ca="1" t="shared" si="40"/>
      </c>
      <c r="AE70" s="33">
        <f ca="1" t="shared" si="40"/>
      </c>
    </row>
    <row r="71" spans="1:31" ht="15.75">
      <c r="A71" s="33"/>
      <c r="B71" s="33"/>
      <c r="C71" s="33"/>
      <c r="D71" s="33">
        <f t="shared" si="41"/>
      </c>
      <c r="E71" s="33"/>
      <c r="F71" s="33">
        <f t="shared" si="42"/>
      </c>
      <c r="G71" s="33"/>
      <c r="H71" s="33">
        <f t="shared" si="43"/>
      </c>
      <c r="I71" s="33">
        <f t="shared" si="44"/>
        <v>0</v>
      </c>
      <c r="J71" s="33">
        <f t="shared" si="45"/>
        <v>0</v>
      </c>
      <c r="K71" s="33">
        <f t="shared" si="46"/>
        <v>0</v>
      </c>
      <c r="L71" s="33">
        <f t="shared" si="47"/>
      </c>
      <c r="M71" s="52">
        <f t="shared" si="48"/>
        <v>200</v>
      </c>
      <c r="N71" s="33">
        <f t="shared" si="49"/>
      </c>
      <c r="P71" s="48" t="b">
        <f t="shared" si="50"/>
        <v>0</v>
      </c>
      <c r="Q71" s="48">
        <f t="shared" si="51"/>
      </c>
      <c r="R71" s="48">
        <f ca="1" t="shared" si="52"/>
      </c>
      <c r="S71" s="48">
        <f t="shared" si="53"/>
      </c>
      <c r="T71" s="48">
        <f t="shared" si="54"/>
      </c>
      <c r="U71" s="53">
        <f ca="1" t="shared" si="55"/>
      </c>
      <c r="V71" s="55">
        <f ca="1" t="shared" si="55"/>
      </c>
      <c r="W71" s="33">
        <f ca="1" t="shared" si="39"/>
      </c>
      <c r="X71" s="33">
        <f ca="1" t="shared" si="39"/>
      </c>
      <c r="Y71" s="33">
        <f ca="1" t="shared" si="39"/>
      </c>
      <c r="Z71" s="33">
        <f ca="1" t="shared" si="39"/>
      </c>
      <c r="AA71" s="33">
        <f ca="1">IF($T71="","",OFFSET(#REF!,$T71,))</f>
      </c>
      <c r="AB71" s="33">
        <f ca="1" t="shared" si="39"/>
      </c>
      <c r="AC71" s="33">
        <f ca="1" t="shared" si="40"/>
      </c>
      <c r="AD71" s="52">
        <f ca="1" t="shared" si="40"/>
      </c>
      <c r="AE71" s="33">
        <f ca="1" t="shared" si="40"/>
      </c>
    </row>
    <row r="72" spans="1:31" ht="15.75">
      <c r="A72" s="33"/>
      <c r="B72" s="33"/>
      <c r="C72" s="33"/>
      <c r="D72" s="33">
        <f t="shared" si="41"/>
      </c>
      <c r="E72" s="33"/>
      <c r="F72" s="33">
        <f t="shared" si="42"/>
      </c>
      <c r="G72" s="33"/>
      <c r="H72" s="33">
        <f t="shared" si="43"/>
      </c>
      <c r="I72" s="33">
        <f t="shared" si="44"/>
        <v>0</v>
      </c>
      <c r="J72" s="33">
        <f t="shared" si="45"/>
        <v>0</v>
      </c>
      <c r="K72" s="33">
        <f t="shared" si="46"/>
        <v>0</v>
      </c>
      <c r="L72" s="33">
        <f t="shared" si="47"/>
      </c>
      <c r="M72" s="52">
        <f t="shared" si="48"/>
        <v>200</v>
      </c>
      <c r="N72" s="33">
        <f t="shared" si="49"/>
      </c>
      <c r="P72" s="48" t="b">
        <f t="shared" si="50"/>
        <v>0</v>
      </c>
      <c r="Q72" s="48">
        <f t="shared" si="51"/>
      </c>
      <c r="R72" s="48">
        <f ca="1" t="shared" si="52"/>
      </c>
      <c r="S72" s="48">
        <f t="shared" si="53"/>
      </c>
      <c r="T72" s="48">
        <f t="shared" si="54"/>
      </c>
      <c r="U72" s="53">
        <f ca="1" t="shared" si="55"/>
      </c>
      <c r="V72" s="55">
        <f ca="1" t="shared" si="55"/>
      </c>
      <c r="W72" s="33">
        <f ca="1" t="shared" si="39"/>
      </c>
      <c r="X72" s="33">
        <f ca="1" t="shared" si="39"/>
      </c>
      <c r="Y72" s="33">
        <f ca="1" t="shared" si="39"/>
      </c>
      <c r="Z72" s="33">
        <f ca="1" t="shared" si="39"/>
      </c>
      <c r="AA72" s="33">
        <f ca="1">IF($T72="","",OFFSET(#REF!,$T72,))</f>
      </c>
      <c r="AB72" s="33">
        <f ca="1" t="shared" si="39"/>
      </c>
      <c r="AC72" s="33">
        <f ca="1" t="shared" si="40"/>
      </c>
      <c r="AD72" s="52">
        <f ca="1" t="shared" si="40"/>
      </c>
      <c r="AE72" s="33">
        <f ca="1" t="shared" si="40"/>
      </c>
    </row>
    <row r="73" spans="1:31" ht="15.75">
      <c r="A73" s="33"/>
      <c r="B73" s="33"/>
      <c r="C73" s="33"/>
      <c r="D73" s="33">
        <f t="shared" si="41"/>
      </c>
      <c r="E73" s="33"/>
      <c r="F73" s="33">
        <f t="shared" si="42"/>
      </c>
      <c r="G73" s="33"/>
      <c r="H73" s="33">
        <f t="shared" si="43"/>
      </c>
      <c r="I73" s="33">
        <f t="shared" si="44"/>
        <v>0</v>
      </c>
      <c r="J73" s="33">
        <f t="shared" si="45"/>
        <v>0</v>
      </c>
      <c r="K73" s="33">
        <f t="shared" si="46"/>
        <v>0</v>
      </c>
      <c r="L73" s="33">
        <f t="shared" si="47"/>
      </c>
      <c r="M73" s="52">
        <f t="shared" si="48"/>
        <v>200</v>
      </c>
      <c r="N73" s="33">
        <f t="shared" si="49"/>
      </c>
      <c r="P73" s="48" t="b">
        <f t="shared" si="50"/>
        <v>0</v>
      </c>
      <c r="Q73" s="48">
        <f t="shared" si="51"/>
      </c>
      <c r="R73" s="48">
        <f ca="1" t="shared" si="52"/>
      </c>
      <c r="S73" s="48">
        <f t="shared" si="53"/>
      </c>
      <c r="T73" s="48">
        <f t="shared" si="54"/>
      </c>
      <c r="U73" s="53">
        <f ca="1" t="shared" si="55"/>
      </c>
      <c r="V73" s="55">
        <f ca="1" t="shared" si="55"/>
      </c>
      <c r="W73" s="33">
        <f ca="1" t="shared" si="39"/>
      </c>
      <c r="X73" s="33">
        <f ca="1" t="shared" si="39"/>
      </c>
      <c r="Y73" s="33">
        <f ca="1" t="shared" si="39"/>
      </c>
      <c r="Z73" s="33">
        <f ca="1" t="shared" si="39"/>
      </c>
      <c r="AA73" s="33">
        <f ca="1">IF($T73="","",OFFSET(#REF!,$T73,))</f>
      </c>
      <c r="AB73" s="33">
        <f ca="1" t="shared" si="39"/>
      </c>
      <c r="AC73" s="33">
        <f ca="1" t="shared" si="40"/>
      </c>
      <c r="AD73" s="52">
        <f ca="1" t="shared" si="40"/>
      </c>
      <c r="AE73" s="33">
        <f ca="1" t="shared" si="40"/>
      </c>
    </row>
    <row r="74" spans="1:31" ht="15.75">
      <c r="A74" s="33"/>
      <c r="B74" s="33"/>
      <c r="C74" s="33"/>
      <c r="D74" s="33">
        <f t="shared" si="41"/>
      </c>
      <c r="E74" s="33"/>
      <c r="F74" s="33">
        <f t="shared" si="42"/>
      </c>
      <c r="G74" s="33"/>
      <c r="H74" s="33">
        <f t="shared" si="43"/>
      </c>
      <c r="I74" s="33">
        <f t="shared" si="44"/>
        <v>0</v>
      </c>
      <c r="J74" s="33">
        <f t="shared" si="45"/>
        <v>0</v>
      </c>
      <c r="K74" s="33">
        <f t="shared" si="46"/>
        <v>0</v>
      </c>
      <c r="L74" s="33">
        <f t="shared" si="47"/>
      </c>
      <c r="M74" s="52">
        <f t="shared" si="48"/>
        <v>200</v>
      </c>
      <c r="N74" s="33">
        <f t="shared" si="49"/>
      </c>
      <c r="P74" s="48" t="b">
        <f t="shared" si="50"/>
        <v>0</v>
      </c>
      <c r="Q74" s="48">
        <f t="shared" si="51"/>
      </c>
      <c r="R74" s="48">
        <f ca="1" t="shared" si="52"/>
      </c>
      <c r="S74" s="48">
        <f t="shared" si="53"/>
      </c>
      <c r="T74" s="48">
        <f t="shared" si="54"/>
      </c>
      <c r="U74" s="53">
        <f ca="1" t="shared" si="55"/>
      </c>
      <c r="V74" s="55">
        <f ca="1" t="shared" si="55"/>
      </c>
      <c r="W74" s="33">
        <f ca="1" t="shared" si="39"/>
      </c>
      <c r="X74" s="33">
        <f ca="1" t="shared" si="39"/>
      </c>
      <c r="Y74" s="33">
        <f ca="1" t="shared" si="39"/>
      </c>
      <c r="Z74" s="33">
        <f ca="1" t="shared" si="39"/>
      </c>
      <c r="AA74" s="33">
        <f ca="1">IF($T74="","",OFFSET(#REF!,$T74,))</f>
      </c>
      <c r="AB74" s="33">
        <f ca="1" t="shared" si="39"/>
      </c>
      <c r="AC74" s="33">
        <f ca="1" t="shared" si="40"/>
      </c>
      <c r="AD74" s="52">
        <f ca="1" t="shared" si="40"/>
      </c>
      <c r="AE74" s="33">
        <f ca="1" t="shared" si="40"/>
      </c>
    </row>
    <row r="75" spans="1:3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/>
      <c r="N75" s="43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43</v>
      </c>
      <c r="B77" s="2" t="s">
        <v>24</v>
      </c>
      <c r="C77" s="2" t="s">
        <v>16</v>
      </c>
      <c r="D77" s="2"/>
      <c r="E77" s="2"/>
      <c r="F77" s="2" t="s">
        <v>59</v>
      </c>
      <c r="I77" s="2"/>
      <c r="J77" s="2"/>
      <c r="U77" s="1" t="s">
        <v>43</v>
      </c>
      <c r="V77" s="2" t="s">
        <v>24</v>
      </c>
      <c r="W77" s="2" t="s">
        <v>16</v>
      </c>
      <c r="X77" s="2"/>
      <c r="Y77" s="2"/>
      <c r="Z77" s="2" t="str">
        <f>F77</f>
        <v>B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14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100"/>
    </row>
    <row r="81" spans="1:31" ht="15.75">
      <c r="A81" s="53" t="s">
        <v>107</v>
      </c>
      <c r="B81" s="53" t="s">
        <v>79</v>
      </c>
      <c r="C81" s="77">
        <v>5</v>
      </c>
      <c r="D81" s="33">
        <f>IF(OR(A81="",C81=""),"",RANK(C81,$C$81:$C$99,0)+(COUNT($C$81:$C$99)+1-RANK(C81,$C$81:$C$99,0)-RANK(C81,$C$81:$C$99,1))/2)</f>
        <v>3</v>
      </c>
      <c r="E81" s="77">
        <v>9</v>
      </c>
      <c r="F81" s="33">
        <f>IF(OR(A81="",E81=""),"",RANK(E81,$E$81:$E$99,0)+(COUNT($E$81:$E$99)+1-RANK(E81,$E$81:$E$99,0)-RANK(E81,$E$81:$E$99,1))/2)</f>
        <v>1</v>
      </c>
      <c r="G81" s="77">
        <v>5</v>
      </c>
      <c r="H81" s="33">
        <f>IF(OR(A81="",G81=""),"",RANK(G81,$G$81:$G$99,0)+(COUNT($G$81:$G$99)+1-RANK(G81,$G$81:$G$99,0)-RANK(G81,$G$81:$G$99,1))/2)</f>
        <v>2</v>
      </c>
      <c r="I81" s="33">
        <f>C81</f>
        <v>5</v>
      </c>
      <c r="J81" s="33">
        <f>E81</f>
        <v>9</v>
      </c>
      <c r="K81" s="33">
        <f>G81</f>
        <v>5</v>
      </c>
      <c r="L81" s="33">
        <f>IF(A81=0,"",SUM(C81,E81,G81))</f>
        <v>19</v>
      </c>
      <c r="M81" s="52">
        <f>SUM(D81,F81,H81,IF(L81="",200,-L81/10^3),-LARGE(I81:K81,1)/10^6,-LARGE(I81:K81,2)/10^9,-LARGE(I81:K81,3)/10^12)</f>
        <v>5.9809909949949995</v>
      </c>
      <c r="N81" s="33">
        <f>IF(L81="","",RANK(M81,$M$81:$M$99,1)+(COUNT($M$81:$M$99)+1-RANK(M81,$M$81:$M$99,0)-RANK(M81,$M$81:$M$99,1))/2)</f>
        <v>1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1.08</v>
      </c>
      <c r="S81" s="48">
        <f>IF(R81="","",RANK(R81,R$81:R$99,1))</f>
        <v>1</v>
      </c>
      <c r="T81" s="48">
        <f>IF(S81="","",INDEX(Q$81:Q$99,MATCH(ROW(P1),S$81:S$99,0)))</f>
        <v>80</v>
      </c>
      <c r="U81" s="53" t="str">
        <f ca="1">IF($T81="","",OFFSET(A$1,$T81,))</f>
        <v>ROJO DIAZ Julien</v>
      </c>
      <c r="V81" s="55" t="str">
        <f ca="1">IF($T81="","",OFFSET(B$1,$T81,))</f>
        <v>No Kill 33</v>
      </c>
      <c r="W81" s="77">
        <f aca="true" ca="1" t="shared" si="57" ref="W81:AB99">IF($T81="","",OFFSET(C$1,$T81,))</f>
        <v>5</v>
      </c>
      <c r="X81" s="33">
        <f ca="1" t="shared" si="57"/>
        <v>3</v>
      </c>
      <c r="Y81" s="77">
        <f ca="1" t="shared" si="57"/>
        <v>9</v>
      </c>
      <c r="Z81" s="33">
        <f ca="1" t="shared" si="57"/>
        <v>1</v>
      </c>
      <c r="AA81" s="77">
        <f ca="1">IF($T81="","",OFFSET(G$1,$T81,))</f>
        <v>5</v>
      </c>
      <c r="AB81" s="33">
        <f ca="1" t="shared" si="57"/>
        <v>2</v>
      </c>
      <c r="AC81" s="33">
        <f aca="true" ca="1" t="shared" si="58" ref="AC81:AE99">IF($T81="","",OFFSET(L$1,$T81,))</f>
        <v>19</v>
      </c>
      <c r="AD81" s="52">
        <f ca="1" t="shared" si="58"/>
        <v>5.9809909949949995</v>
      </c>
      <c r="AE81" s="33">
        <f ca="1" t="shared" si="58"/>
        <v>1</v>
      </c>
    </row>
    <row r="82" spans="1:31" ht="15" customHeight="1">
      <c r="A82" s="53" t="s">
        <v>52</v>
      </c>
      <c r="B82" s="53" t="s">
        <v>47</v>
      </c>
      <c r="C82" s="77">
        <v>0</v>
      </c>
      <c r="D82" s="33">
        <f aca="true" t="shared" si="59" ref="D82:D99">IF(OR(A82="",C82=""),"",RANK(C82,$C$81:$C$99,0)+(COUNT($C$81:$C$99)+1-RANK(C82,$C$81:$C$99,0)-RANK(C82,$C$81:$C$99,1))/2)</f>
        <v>12</v>
      </c>
      <c r="E82" s="77">
        <v>2</v>
      </c>
      <c r="F82" s="33">
        <f aca="true" t="shared" si="60" ref="F82:F99">IF(OR(A82="",E82=""),"",RANK(E82,$E$81:$E$99,0)+(COUNT($E$81:$E$99)+1-RANK(E82,$E$81:$E$99,0)-RANK(E82,$E$81:$E$99,1))/2)</f>
        <v>8.5</v>
      </c>
      <c r="G82" s="77">
        <v>4</v>
      </c>
      <c r="H82" s="33">
        <f aca="true" t="shared" si="61" ref="H82:H99">IF(OR(A82="",G82=""),"",RANK(G82,$G$81:$G$99,0)+(COUNT($G$81:$G$99)+1-RANK(G82,$G$81:$G$99,0)-RANK(G82,$G$81:$G$99,1))/2)</f>
        <v>4</v>
      </c>
      <c r="I82" s="33">
        <f aca="true" t="shared" si="62" ref="I82:I99">C82</f>
        <v>0</v>
      </c>
      <c r="J82" s="33">
        <f aca="true" t="shared" si="63" ref="J82:J99">E82</f>
        <v>2</v>
      </c>
      <c r="K82" s="33">
        <f aca="true" t="shared" si="64" ref="K82:K99">G82</f>
        <v>4</v>
      </c>
      <c r="L82" s="33">
        <f aca="true" t="shared" si="65" ref="L82:L99">IF(A82=0,"",SUM(C82,E82,G82))</f>
        <v>6</v>
      </c>
      <c r="M82" s="52">
        <f aca="true" t="shared" si="66" ref="M82:M99">SUM(D82,F82,H82,IF(L82="",200,-L82/10^3),-LARGE(I82:K82,1)/10^6,-LARGE(I82:K82,2)/10^9,-LARGE(I82:K82,3)/10^12)</f>
        <v>24.493995998</v>
      </c>
      <c r="N82" s="33">
        <f aca="true" t="shared" si="67" ref="N82:N99">IF(L82="","",RANK(M82,$M$81:$M$99,1)+(COUNT($M$81:$M$99)+1-RANK(M82,$M$81:$M$99,0)-RANK(M82,$M$81:$M$99,1))/2)</f>
        <v>8</v>
      </c>
      <c r="P82" s="48">
        <f aca="true" t="shared" si="68" ref="P82:P99">IF((A82&lt;&gt;""),ROW(A82))</f>
        <v>82</v>
      </c>
      <c r="Q82" s="48">
        <f aca="true" t="shared" si="69" ref="Q82:Q99">IF(Q$80&gt;=ROW(P2),SMALL(P$81:P$99,ROW(P2))-1,"")</f>
        <v>81</v>
      </c>
      <c r="R82" s="48">
        <f aca="true" ca="1" t="shared" si="70" ref="R82:R99">IF($Q82="","",OFFSET(N$1,Q82,)+(Q82/1000))</f>
        <v>8.081</v>
      </c>
      <c r="S82" s="48">
        <f aca="true" t="shared" si="71" ref="S82:S99">IF(R82="","",RANK(R82,R$81:R$99,1))</f>
        <v>8</v>
      </c>
      <c r="T82" s="48">
        <f aca="true" t="shared" si="72" ref="T82:T99">IF(S82="","",INDEX(Q$81:Q$99,MATCH(ROW(P2),S$81:S$99,0)))</f>
        <v>82</v>
      </c>
      <c r="U82" s="53" t="str">
        <f aca="true" ca="1" t="shared" si="73" ref="U82:V99">IF($T82="","",OFFSET(A$1,$T82,))</f>
        <v>HERNANDEZ Franck</v>
      </c>
      <c r="V82" s="55" t="str">
        <f ca="1" t="shared" si="73"/>
        <v>PSM Artico</v>
      </c>
      <c r="W82" s="77">
        <f ca="1" t="shared" si="57"/>
        <v>6</v>
      </c>
      <c r="X82" s="33">
        <f ca="1" t="shared" si="57"/>
        <v>1.5</v>
      </c>
      <c r="Y82" s="77">
        <f ca="1" t="shared" si="57"/>
        <v>7</v>
      </c>
      <c r="Z82" s="33">
        <f ca="1" t="shared" si="57"/>
        <v>2</v>
      </c>
      <c r="AA82" s="77">
        <f aca="true" ca="1" t="shared" si="74" ref="AA82:AA94">IF($T82="","",OFFSET(G$1,$T82,))</f>
        <v>1</v>
      </c>
      <c r="AB82" s="33">
        <f ca="1" t="shared" si="57"/>
        <v>10</v>
      </c>
      <c r="AC82" s="33">
        <f ca="1" t="shared" si="58"/>
        <v>14</v>
      </c>
      <c r="AD82" s="52">
        <f ca="1" t="shared" si="58"/>
        <v>13.485992993999</v>
      </c>
      <c r="AE82" s="33">
        <f ca="1" t="shared" si="58"/>
        <v>2</v>
      </c>
    </row>
    <row r="83" spans="1:31" ht="15.75">
      <c r="A83" s="53" t="s">
        <v>92</v>
      </c>
      <c r="B83" s="53" t="s">
        <v>84</v>
      </c>
      <c r="C83" s="77">
        <v>6</v>
      </c>
      <c r="D83" s="33">
        <f t="shared" si="59"/>
        <v>1.5</v>
      </c>
      <c r="E83" s="77">
        <v>7</v>
      </c>
      <c r="F83" s="33">
        <f t="shared" si="60"/>
        <v>2</v>
      </c>
      <c r="G83" s="77">
        <v>1</v>
      </c>
      <c r="H83" s="33">
        <f t="shared" si="61"/>
        <v>10</v>
      </c>
      <c r="I83" s="33">
        <f t="shared" si="62"/>
        <v>6</v>
      </c>
      <c r="J83" s="33">
        <f t="shared" si="63"/>
        <v>7</v>
      </c>
      <c r="K83" s="33">
        <f t="shared" si="64"/>
        <v>1</v>
      </c>
      <c r="L83" s="33">
        <f t="shared" si="65"/>
        <v>14</v>
      </c>
      <c r="M83" s="52">
        <f t="shared" si="66"/>
        <v>13.485992993999</v>
      </c>
      <c r="N83" s="33">
        <f t="shared" si="67"/>
        <v>2</v>
      </c>
      <c r="P83" s="48">
        <f t="shared" si="68"/>
        <v>83</v>
      </c>
      <c r="Q83" s="48">
        <f t="shared" si="69"/>
        <v>82</v>
      </c>
      <c r="R83" s="48">
        <f ca="1" t="shared" si="70"/>
        <v>2.082</v>
      </c>
      <c r="S83" s="48">
        <f t="shared" si="71"/>
        <v>2</v>
      </c>
      <c r="T83" s="48">
        <f t="shared" si="72"/>
        <v>90</v>
      </c>
      <c r="U83" s="53" t="str">
        <f ca="1" t="shared" si="73"/>
        <v>REBONATO Gérard</v>
      </c>
      <c r="V83" s="55" t="str">
        <f ca="1" t="shared" si="73"/>
        <v>Salmo Garonne</v>
      </c>
      <c r="W83" s="77">
        <f ca="1" t="shared" si="57"/>
        <v>6</v>
      </c>
      <c r="X83" s="33">
        <f ca="1" t="shared" si="57"/>
        <v>1.5</v>
      </c>
      <c r="Y83" s="77">
        <f ca="1" t="shared" si="57"/>
        <v>3</v>
      </c>
      <c r="Z83" s="33">
        <f ca="1" t="shared" si="57"/>
        <v>5.5</v>
      </c>
      <c r="AA83" s="77">
        <f ca="1" t="shared" si="74"/>
        <v>2</v>
      </c>
      <c r="AB83" s="33">
        <f ca="1" t="shared" si="57"/>
        <v>7</v>
      </c>
      <c r="AC83" s="33">
        <f ca="1" t="shared" si="58"/>
        <v>11</v>
      </c>
      <c r="AD83" s="52">
        <f ca="1" t="shared" si="58"/>
        <v>13.988993996998</v>
      </c>
      <c r="AE83" s="33">
        <f ca="1" t="shared" si="58"/>
        <v>3</v>
      </c>
    </row>
    <row r="84" spans="1:31" ht="15.75">
      <c r="A84" s="47" t="s">
        <v>40</v>
      </c>
      <c r="B84" s="53" t="s">
        <v>80</v>
      </c>
      <c r="C84" s="77">
        <v>0</v>
      </c>
      <c r="D84" s="33">
        <f t="shared" si="59"/>
        <v>12</v>
      </c>
      <c r="E84" s="77">
        <v>0</v>
      </c>
      <c r="F84" s="33">
        <f t="shared" si="60"/>
        <v>13.5</v>
      </c>
      <c r="G84" s="77">
        <v>0</v>
      </c>
      <c r="H84" s="33">
        <f t="shared" si="61"/>
        <v>13</v>
      </c>
      <c r="I84" s="33">
        <f t="shared" si="62"/>
        <v>0</v>
      </c>
      <c r="J84" s="33">
        <f t="shared" si="63"/>
        <v>0</v>
      </c>
      <c r="K84" s="33">
        <f t="shared" si="64"/>
        <v>0</v>
      </c>
      <c r="L84" s="33">
        <f t="shared" si="65"/>
        <v>0</v>
      </c>
      <c r="M84" s="52">
        <f t="shared" si="66"/>
        <v>38.5</v>
      </c>
      <c r="N84" s="33">
        <f t="shared" si="67"/>
        <v>14</v>
      </c>
      <c r="P84" s="48">
        <f t="shared" si="68"/>
        <v>84</v>
      </c>
      <c r="Q84" s="48">
        <f t="shared" si="69"/>
        <v>83</v>
      </c>
      <c r="R84" s="48">
        <f ca="1" t="shared" si="70"/>
        <v>14.083</v>
      </c>
      <c r="S84" s="48">
        <f t="shared" si="71"/>
        <v>14</v>
      </c>
      <c r="T84" s="48">
        <f t="shared" si="72"/>
        <v>86</v>
      </c>
      <c r="U84" s="53" t="str">
        <f ca="1" t="shared" si="73"/>
        <v>MILHEM Christophe</v>
      </c>
      <c r="V84" s="55" t="str">
        <f ca="1" t="shared" si="73"/>
        <v>Truite Passion</v>
      </c>
      <c r="W84" s="77">
        <f ca="1" t="shared" si="57"/>
        <v>1</v>
      </c>
      <c r="X84" s="33">
        <f ca="1" t="shared" si="57"/>
        <v>7.5</v>
      </c>
      <c r="Y84" s="77">
        <f ca="1" t="shared" si="57"/>
        <v>4</v>
      </c>
      <c r="Z84" s="33">
        <f ca="1" t="shared" si="57"/>
        <v>4</v>
      </c>
      <c r="AA84" s="77">
        <f ca="1" t="shared" si="74"/>
        <v>4</v>
      </c>
      <c r="AB84" s="33">
        <f ca="1" t="shared" si="57"/>
        <v>4</v>
      </c>
      <c r="AC84" s="33">
        <f ca="1" t="shared" si="58"/>
        <v>9</v>
      </c>
      <c r="AD84" s="52">
        <f ca="1" t="shared" si="58"/>
        <v>15.490995995998999</v>
      </c>
      <c r="AE84" s="33">
        <f ca="1" t="shared" si="58"/>
        <v>4</v>
      </c>
    </row>
    <row r="85" spans="1:31" ht="15.75">
      <c r="A85" s="53" t="s">
        <v>44</v>
      </c>
      <c r="B85" s="53" t="s">
        <v>83</v>
      </c>
      <c r="C85" s="77">
        <v>0</v>
      </c>
      <c r="D85" s="33">
        <f t="shared" si="59"/>
        <v>12</v>
      </c>
      <c r="E85" s="77">
        <v>3</v>
      </c>
      <c r="F85" s="33">
        <f t="shared" si="60"/>
        <v>5.5</v>
      </c>
      <c r="G85" s="77">
        <v>4</v>
      </c>
      <c r="H85" s="33">
        <f t="shared" si="61"/>
        <v>4</v>
      </c>
      <c r="I85" s="33">
        <f t="shared" si="62"/>
        <v>0</v>
      </c>
      <c r="J85" s="33">
        <f t="shared" si="63"/>
        <v>3</v>
      </c>
      <c r="K85" s="33">
        <f t="shared" si="64"/>
        <v>4</v>
      </c>
      <c r="L85" s="33">
        <f t="shared" si="65"/>
        <v>7</v>
      </c>
      <c r="M85" s="52">
        <f t="shared" si="66"/>
        <v>21.492995996999998</v>
      </c>
      <c r="N85" s="33">
        <f t="shared" si="67"/>
        <v>7</v>
      </c>
      <c r="P85" s="48">
        <f t="shared" si="68"/>
        <v>85</v>
      </c>
      <c r="Q85" s="48">
        <f t="shared" si="69"/>
        <v>84</v>
      </c>
      <c r="R85" s="48">
        <f ca="1" t="shared" si="70"/>
        <v>7.084</v>
      </c>
      <c r="S85" s="48">
        <f t="shared" si="71"/>
        <v>7</v>
      </c>
      <c r="T85" s="48">
        <f t="shared" si="72"/>
        <v>93</v>
      </c>
      <c r="U85" s="53" t="str">
        <f ca="1" t="shared" si="73"/>
        <v>TEULIE Thierry</v>
      </c>
      <c r="V85" s="55" t="str">
        <f ca="1" t="shared" si="73"/>
        <v>Salmo Toc</v>
      </c>
      <c r="W85" s="77">
        <f ca="1" t="shared" si="57"/>
        <v>1</v>
      </c>
      <c r="X85" s="33">
        <f ca="1" t="shared" si="57"/>
        <v>7.5</v>
      </c>
      <c r="Y85" s="77">
        <f ca="1" t="shared" si="57"/>
        <v>2</v>
      </c>
      <c r="Z85" s="33">
        <f ca="1" t="shared" si="57"/>
        <v>8.5</v>
      </c>
      <c r="AA85" s="77">
        <f ca="1" t="shared" si="74"/>
        <v>6</v>
      </c>
      <c r="AB85" s="33">
        <f ca="1" t="shared" si="57"/>
        <v>1</v>
      </c>
      <c r="AC85" s="33">
        <f ca="1" t="shared" si="58"/>
        <v>9</v>
      </c>
      <c r="AD85" s="52">
        <f ca="1" t="shared" si="58"/>
        <v>16.990993997999002</v>
      </c>
      <c r="AE85" s="33">
        <f ca="1" t="shared" si="58"/>
        <v>5</v>
      </c>
    </row>
    <row r="86" spans="1:31" ht="15.75">
      <c r="A86" s="45" t="s">
        <v>2</v>
      </c>
      <c r="B86" s="53" t="s">
        <v>79</v>
      </c>
      <c r="C86" s="77">
        <v>2</v>
      </c>
      <c r="D86" s="33">
        <f t="shared" si="59"/>
        <v>4.5</v>
      </c>
      <c r="E86" s="77">
        <v>5</v>
      </c>
      <c r="F86" s="33">
        <f t="shared" si="60"/>
        <v>3</v>
      </c>
      <c r="G86" s="77">
        <v>1</v>
      </c>
      <c r="H86" s="33">
        <f t="shared" si="61"/>
        <v>10</v>
      </c>
      <c r="I86" s="33">
        <f t="shared" si="62"/>
        <v>2</v>
      </c>
      <c r="J86" s="33">
        <f t="shared" si="63"/>
        <v>5</v>
      </c>
      <c r="K86" s="33">
        <f t="shared" si="64"/>
        <v>1</v>
      </c>
      <c r="L86" s="33">
        <f t="shared" si="65"/>
        <v>8</v>
      </c>
      <c r="M86" s="52">
        <f t="shared" si="66"/>
        <v>17.491994997999</v>
      </c>
      <c r="N86" s="33">
        <f t="shared" si="67"/>
        <v>6</v>
      </c>
      <c r="P86" s="48">
        <f t="shared" si="68"/>
        <v>86</v>
      </c>
      <c r="Q86" s="48">
        <f t="shared" si="69"/>
        <v>85</v>
      </c>
      <c r="R86" s="48">
        <f ca="1" t="shared" si="70"/>
        <v>6.085</v>
      </c>
      <c r="S86" s="48">
        <f t="shared" si="71"/>
        <v>6</v>
      </c>
      <c r="T86" s="48">
        <f t="shared" si="72"/>
        <v>85</v>
      </c>
      <c r="U86" s="54" t="str">
        <f ca="1" t="shared" si="73"/>
        <v>DOURTHE Yoann</v>
      </c>
      <c r="V86" s="55" t="str">
        <f ca="1" t="shared" si="73"/>
        <v>No Kill 33</v>
      </c>
      <c r="W86" s="77">
        <f ca="1" t="shared" si="57"/>
        <v>2</v>
      </c>
      <c r="X86" s="33">
        <f ca="1" t="shared" si="57"/>
        <v>4.5</v>
      </c>
      <c r="Y86" s="77">
        <f ca="1" t="shared" si="57"/>
        <v>5</v>
      </c>
      <c r="Z86" s="33">
        <f ca="1" t="shared" si="57"/>
        <v>3</v>
      </c>
      <c r="AA86" s="77">
        <f ca="1" t="shared" si="74"/>
        <v>1</v>
      </c>
      <c r="AB86" s="33">
        <f ca="1" t="shared" si="57"/>
        <v>10</v>
      </c>
      <c r="AC86" s="33">
        <f ca="1" t="shared" si="58"/>
        <v>8</v>
      </c>
      <c r="AD86" s="52">
        <f ca="1" t="shared" si="58"/>
        <v>17.491994997999</v>
      </c>
      <c r="AE86" s="33">
        <f ca="1" t="shared" si="58"/>
        <v>6</v>
      </c>
    </row>
    <row r="87" spans="1:31" ht="15" customHeight="1">
      <c r="A87" s="47" t="s">
        <v>123</v>
      </c>
      <c r="B87" s="53" t="s">
        <v>82</v>
      </c>
      <c r="C87" s="77">
        <v>1</v>
      </c>
      <c r="D87" s="33">
        <f t="shared" si="59"/>
        <v>7.5</v>
      </c>
      <c r="E87" s="77">
        <v>4</v>
      </c>
      <c r="F87" s="33">
        <f t="shared" si="60"/>
        <v>4</v>
      </c>
      <c r="G87" s="77">
        <v>4</v>
      </c>
      <c r="H87" s="33">
        <f t="shared" si="61"/>
        <v>4</v>
      </c>
      <c r="I87" s="33">
        <f t="shared" si="62"/>
        <v>1</v>
      </c>
      <c r="J87" s="33">
        <f t="shared" si="63"/>
        <v>4</v>
      </c>
      <c r="K87" s="33">
        <f t="shared" si="64"/>
        <v>4</v>
      </c>
      <c r="L87" s="33">
        <f t="shared" si="65"/>
        <v>9</v>
      </c>
      <c r="M87" s="52">
        <f t="shared" si="66"/>
        <v>15.490995995998999</v>
      </c>
      <c r="N87" s="33">
        <f t="shared" si="67"/>
        <v>4</v>
      </c>
      <c r="P87" s="48">
        <f t="shared" si="68"/>
        <v>87</v>
      </c>
      <c r="Q87" s="48">
        <f t="shared" si="69"/>
        <v>86</v>
      </c>
      <c r="R87" s="48">
        <f ca="1" t="shared" si="70"/>
        <v>4.086</v>
      </c>
      <c r="S87" s="48">
        <f t="shared" si="71"/>
        <v>4</v>
      </c>
      <c r="T87" s="48">
        <f t="shared" si="72"/>
        <v>84</v>
      </c>
      <c r="U87" s="53" t="str">
        <f ca="1" t="shared" si="73"/>
        <v>NGUYEN Mickaël</v>
      </c>
      <c r="V87" s="55" t="str">
        <f ca="1" t="shared" si="73"/>
        <v>Truite Toc</v>
      </c>
      <c r="W87" s="77">
        <f ca="1" t="shared" si="57"/>
        <v>0</v>
      </c>
      <c r="X87" s="33">
        <f ca="1" t="shared" si="57"/>
        <v>12</v>
      </c>
      <c r="Y87" s="77">
        <f ca="1" t="shared" si="57"/>
        <v>3</v>
      </c>
      <c r="Z87" s="33">
        <f ca="1" t="shared" si="57"/>
        <v>5.5</v>
      </c>
      <c r="AA87" s="77">
        <f ca="1" t="shared" si="74"/>
        <v>4</v>
      </c>
      <c r="AB87" s="33">
        <f ca="1" t="shared" si="57"/>
        <v>4</v>
      </c>
      <c r="AC87" s="33">
        <f ca="1" t="shared" si="58"/>
        <v>7</v>
      </c>
      <c r="AD87" s="52">
        <f ca="1" t="shared" si="58"/>
        <v>21.492995996999998</v>
      </c>
      <c r="AE87" s="33">
        <f ca="1" t="shared" si="58"/>
        <v>7</v>
      </c>
    </row>
    <row r="88" spans="1:31" ht="15.75">
      <c r="A88" s="53" t="s">
        <v>10</v>
      </c>
      <c r="B88" s="53" t="s">
        <v>78</v>
      </c>
      <c r="C88" s="77">
        <v>1</v>
      </c>
      <c r="D88" s="33">
        <f t="shared" si="59"/>
        <v>7.5</v>
      </c>
      <c r="E88" s="77">
        <v>0</v>
      </c>
      <c r="F88" s="33">
        <f t="shared" si="60"/>
        <v>13.5</v>
      </c>
      <c r="G88" s="77">
        <v>2</v>
      </c>
      <c r="H88" s="33">
        <f t="shared" si="61"/>
        <v>7</v>
      </c>
      <c r="I88" s="33">
        <f t="shared" si="62"/>
        <v>1</v>
      </c>
      <c r="J88" s="33">
        <f t="shared" si="63"/>
        <v>0</v>
      </c>
      <c r="K88" s="33">
        <f t="shared" si="64"/>
        <v>2</v>
      </c>
      <c r="L88" s="33">
        <f t="shared" si="65"/>
        <v>3</v>
      </c>
      <c r="M88" s="52">
        <f t="shared" si="66"/>
        <v>27.996997999</v>
      </c>
      <c r="N88" s="33">
        <f t="shared" si="67"/>
        <v>11</v>
      </c>
      <c r="P88" s="48">
        <f t="shared" si="68"/>
        <v>88</v>
      </c>
      <c r="Q88" s="48">
        <f t="shared" si="69"/>
        <v>87</v>
      </c>
      <c r="R88" s="48">
        <f ca="1" t="shared" si="70"/>
        <v>11.087</v>
      </c>
      <c r="S88" s="48">
        <f t="shared" si="71"/>
        <v>11</v>
      </c>
      <c r="T88" s="48">
        <f t="shared" si="72"/>
        <v>81</v>
      </c>
      <c r="U88" s="53" t="str">
        <f ca="1" t="shared" si="73"/>
        <v>BOCANFUSO Dylan</v>
      </c>
      <c r="V88" s="55" t="str">
        <f ca="1" t="shared" si="73"/>
        <v>APG38</v>
      </c>
      <c r="W88" s="77">
        <f ca="1" t="shared" si="57"/>
        <v>0</v>
      </c>
      <c r="X88" s="33">
        <f ca="1" t="shared" si="57"/>
        <v>12</v>
      </c>
      <c r="Y88" s="77">
        <f ca="1" t="shared" si="57"/>
        <v>2</v>
      </c>
      <c r="Z88" s="33">
        <f ca="1" t="shared" si="57"/>
        <v>8.5</v>
      </c>
      <c r="AA88" s="77">
        <f ca="1" t="shared" si="74"/>
        <v>4</v>
      </c>
      <c r="AB88" s="33">
        <f ca="1" t="shared" si="57"/>
        <v>4</v>
      </c>
      <c r="AC88" s="33">
        <f ca="1" t="shared" si="58"/>
        <v>6</v>
      </c>
      <c r="AD88" s="52">
        <f ca="1" t="shared" si="58"/>
        <v>24.493995998</v>
      </c>
      <c r="AE88" s="33">
        <f ca="1" t="shared" si="58"/>
        <v>8</v>
      </c>
    </row>
    <row r="89" spans="1:31" ht="15.75">
      <c r="A89" s="47" t="s">
        <v>143</v>
      </c>
      <c r="B89" s="53" t="s">
        <v>81</v>
      </c>
      <c r="C89" s="77">
        <v>1</v>
      </c>
      <c r="D89" s="33">
        <f t="shared" si="59"/>
        <v>7.5</v>
      </c>
      <c r="E89" s="77">
        <v>2</v>
      </c>
      <c r="F89" s="33">
        <f t="shared" si="60"/>
        <v>8.5</v>
      </c>
      <c r="G89" s="77">
        <v>1</v>
      </c>
      <c r="H89" s="33">
        <f t="shared" si="61"/>
        <v>10</v>
      </c>
      <c r="I89" s="33">
        <f t="shared" si="62"/>
        <v>1</v>
      </c>
      <c r="J89" s="33">
        <f t="shared" si="63"/>
        <v>2</v>
      </c>
      <c r="K89" s="33">
        <f t="shared" si="64"/>
        <v>1</v>
      </c>
      <c r="L89" s="33">
        <f t="shared" si="65"/>
        <v>4</v>
      </c>
      <c r="M89" s="52">
        <f t="shared" si="66"/>
        <v>25.995997998999</v>
      </c>
      <c r="N89" s="33">
        <f t="shared" si="67"/>
        <v>9</v>
      </c>
      <c r="P89" s="48">
        <f t="shared" si="68"/>
        <v>89</v>
      </c>
      <c r="Q89" s="48">
        <f t="shared" si="69"/>
        <v>88</v>
      </c>
      <c r="R89" s="48">
        <f ca="1" t="shared" si="70"/>
        <v>9.088</v>
      </c>
      <c r="S89" s="48">
        <f t="shared" si="71"/>
        <v>9</v>
      </c>
      <c r="T89" s="48">
        <f t="shared" si="72"/>
        <v>88</v>
      </c>
      <c r="U89" s="54" t="str">
        <f ca="1" t="shared" si="73"/>
        <v>HUGUET Michel</v>
      </c>
      <c r="V89" s="55" t="str">
        <f ca="1" t="shared" si="73"/>
        <v>Salmo Toc</v>
      </c>
      <c r="W89" s="77">
        <f ca="1" t="shared" si="57"/>
        <v>1</v>
      </c>
      <c r="X89" s="33">
        <f ca="1" t="shared" si="57"/>
        <v>7.5</v>
      </c>
      <c r="Y89" s="77">
        <f ca="1" t="shared" si="57"/>
        <v>2</v>
      </c>
      <c r="Z89" s="33">
        <f ca="1" t="shared" si="57"/>
        <v>8.5</v>
      </c>
      <c r="AA89" s="77">
        <f ca="1" t="shared" si="74"/>
        <v>1</v>
      </c>
      <c r="AB89" s="33">
        <f ca="1" t="shared" si="57"/>
        <v>10</v>
      </c>
      <c r="AC89" s="33">
        <f ca="1" t="shared" si="58"/>
        <v>4</v>
      </c>
      <c r="AD89" s="52">
        <f ca="1" t="shared" si="58"/>
        <v>25.995997998999</v>
      </c>
      <c r="AE89" s="33">
        <f ca="1" t="shared" si="58"/>
        <v>9</v>
      </c>
    </row>
    <row r="90" spans="1:31" ht="15.75">
      <c r="A90" s="53" t="s">
        <v>105</v>
      </c>
      <c r="B90" s="53" t="s">
        <v>83</v>
      </c>
      <c r="C90" s="77">
        <v>2</v>
      </c>
      <c r="D90" s="33">
        <f t="shared" si="59"/>
        <v>4.5</v>
      </c>
      <c r="E90" s="77">
        <v>1</v>
      </c>
      <c r="F90" s="33">
        <f t="shared" si="60"/>
        <v>11.5</v>
      </c>
      <c r="G90" s="77">
        <v>0</v>
      </c>
      <c r="H90" s="33">
        <f t="shared" si="61"/>
        <v>13</v>
      </c>
      <c r="I90" s="33">
        <f t="shared" si="62"/>
        <v>2</v>
      </c>
      <c r="J90" s="33">
        <f t="shared" si="63"/>
        <v>1</v>
      </c>
      <c r="K90" s="33">
        <f t="shared" si="64"/>
        <v>0</v>
      </c>
      <c r="L90" s="33">
        <f t="shared" si="65"/>
        <v>3</v>
      </c>
      <c r="M90" s="52">
        <f t="shared" si="66"/>
        <v>28.996997999</v>
      </c>
      <c r="N90" s="33">
        <f t="shared" si="67"/>
        <v>12</v>
      </c>
      <c r="P90" s="48">
        <f t="shared" si="68"/>
        <v>90</v>
      </c>
      <c r="Q90" s="48">
        <f t="shared" si="69"/>
        <v>89</v>
      </c>
      <c r="R90" s="48">
        <f ca="1" t="shared" si="70"/>
        <v>12.089</v>
      </c>
      <c r="S90" s="48">
        <f t="shared" si="71"/>
        <v>12</v>
      </c>
      <c r="T90" s="48">
        <f t="shared" si="72"/>
        <v>92</v>
      </c>
      <c r="U90" s="53" t="str">
        <f ca="1" t="shared" si="73"/>
        <v>LUMBRERAS Norbert</v>
      </c>
      <c r="V90" s="55" t="str">
        <f ca="1" t="shared" si="73"/>
        <v>No Kill 09</v>
      </c>
      <c r="W90" s="77">
        <f ca="1" t="shared" si="57"/>
        <v>0</v>
      </c>
      <c r="X90" s="33">
        <f ca="1" t="shared" si="57"/>
        <v>12</v>
      </c>
      <c r="Y90" s="77">
        <f ca="1" t="shared" si="57"/>
        <v>2</v>
      </c>
      <c r="Z90" s="33">
        <f ca="1" t="shared" si="57"/>
        <v>8.5</v>
      </c>
      <c r="AA90" s="77">
        <f ca="1" t="shared" si="74"/>
        <v>2</v>
      </c>
      <c r="AB90" s="33">
        <f ca="1" t="shared" si="57"/>
        <v>7</v>
      </c>
      <c r="AC90" s="33">
        <f ca="1" t="shared" si="58"/>
        <v>4</v>
      </c>
      <c r="AD90" s="52">
        <f ca="1" t="shared" si="58"/>
        <v>27.495997998</v>
      </c>
      <c r="AE90" s="33">
        <f ca="1" t="shared" si="58"/>
        <v>10</v>
      </c>
    </row>
    <row r="91" spans="1:31" ht="15" customHeight="1">
      <c r="A91" s="53" t="s">
        <v>12</v>
      </c>
      <c r="B91" s="53" t="s">
        <v>80</v>
      </c>
      <c r="C91" s="77">
        <v>6</v>
      </c>
      <c r="D91" s="33">
        <f t="shared" si="59"/>
        <v>1.5</v>
      </c>
      <c r="E91" s="77">
        <v>3</v>
      </c>
      <c r="F91" s="33">
        <f t="shared" si="60"/>
        <v>5.5</v>
      </c>
      <c r="G91" s="77">
        <v>2</v>
      </c>
      <c r="H91" s="33">
        <f t="shared" si="61"/>
        <v>7</v>
      </c>
      <c r="I91" s="33">
        <f t="shared" si="62"/>
        <v>6</v>
      </c>
      <c r="J91" s="33">
        <f t="shared" si="63"/>
        <v>3</v>
      </c>
      <c r="K91" s="33">
        <f t="shared" si="64"/>
        <v>2</v>
      </c>
      <c r="L91" s="33">
        <f t="shared" si="65"/>
        <v>11</v>
      </c>
      <c r="M91" s="52">
        <f t="shared" si="66"/>
        <v>13.988993996998</v>
      </c>
      <c r="N91" s="33">
        <f t="shared" si="67"/>
        <v>3</v>
      </c>
      <c r="P91" s="48">
        <f t="shared" si="68"/>
        <v>91</v>
      </c>
      <c r="Q91" s="48">
        <f t="shared" si="69"/>
        <v>90</v>
      </c>
      <c r="R91" s="48">
        <f ca="1" t="shared" si="70"/>
        <v>3.09</v>
      </c>
      <c r="S91" s="48">
        <f t="shared" si="71"/>
        <v>3</v>
      </c>
      <c r="T91" s="48">
        <f t="shared" si="72"/>
        <v>87</v>
      </c>
      <c r="U91" s="54" t="str">
        <f ca="1" t="shared" si="73"/>
        <v>SARGEANE Reda</v>
      </c>
      <c r="V91" s="55" t="str">
        <f ca="1" t="shared" si="73"/>
        <v>No Kill 09</v>
      </c>
      <c r="W91" s="77">
        <f ca="1" t="shared" si="57"/>
        <v>1</v>
      </c>
      <c r="X91" s="33">
        <f ca="1" t="shared" si="57"/>
        <v>7.5</v>
      </c>
      <c r="Y91" s="77">
        <f ca="1" t="shared" si="57"/>
        <v>0</v>
      </c>
      <c r="Z91" s="33">
        <f ca="1" t="shared" si="57"/>
        <v>13.5</v>
      </c>
      <c r="AA91" s="77">
        <f ca="1" t="shared" si="74"/>
        <v>2</v>
      </c>
      <c r="AB91" s="33">
        <f ca="1" t="shared" si="57"/>
        <v>7</v>
      </c>
      <c r="AC91" s="33">
        <f ca="1" t="shared" si="58"/>
        <v>3</v>
      </c>
      <c r="AD91" s="52">
        <f ca="1" t="shared" si="58"/>
        <v>27.996997999</v>
      </c>
      <c r="AE91" s="33">
        <f ca="1" t="shared" si="58"/>
        <v>11</v>
      </c>
    </row>
    <row r="92" spans="1:31" ht="15.75">
      <c r="A92" s="47" t="s">
        <v>144</v>
      </c>
      <c r="B92" s="53" t="s">
        <v>81</v>
      </c>
      <c r="C92" s="77">
        <v>0</v>
      </c>
      <c r="D92" s="33">
        <f t="shared" si="59"/>
        <v>12</v>
      </c>
      <c r="E92" s="77">
        <v>1</v>
      </c>
      <c r="F92" s="33">
        <f t="shared" si="60"/>
        <v>11.5</v>
      </c>
      <c r="G92" s="77">
        <v>0</v>
      </c>
      <c r="H92" s="33">
        <f t="shared" si="61"/>
        <v>13</v>
      </c>
      <c r="I92" s="33">
        <f t="shared" si="62"/>
        <v>0</v>
      </c>
      <c r="J92" s="33">
        <f t="shared" si="63"/>
        <v>1</v>
      </c>
      <c r="K92" s="33">
        <f t="shared" si="64"/>
        <v>0</v>
      </c>
      <c r="L92" s="33">
        <f t="shared" si="65"/>
        <v>1</v>
      </c>
      <c r="M92" s="52">
        <f t="shared" si="66"/>
        <v>36.498999000000005</v>
      </c>
      <c r="N92" s="33">
        <f t="shared" si="67"/>
        <v>13</v>
      </c>
      <c r="P92" s="48">
        <f t="shared" si="68"/>
        <v>92</v>
      </c>
      <c r="Q92" s="48">
        <f t="shared" si="69"/>
        <v>91</v>
      </c>
      <c r="R92" s="48">
        <f ca="1" t="shared" si="70"/>
        <v>13.091</v>
      </c>
      <c r="S92" s="48">
        <f t="shared" si="71"/>
        <v>13</v>
      </c>
      <c r="T92" s="48">
        <f t="shared" si="72"/>
        <v>89</v>
      </c>
      <c r="U92" s="45" t="str">
        <f ca="1" t="shared" si="73"/>
        <v>AISSAOUI Farid</v>
      </c>
      <c r="V92" s="55" t="str">
        <f ca="1" t="shared" si="73"/>
        <v>Truite Toc</v>
      </c>
      <c r="W92" s="77">
        <f ca="1" t="shared" si="57"/>
        <v>2</v>
      </c>
      <c r="X92" s="33">
        <f ca="1" t="shared" si="57"/>
        <v>4.5</v>
      </c>
      <c r="Y92" s="77">
        <f ca="1" t="shared" si="57"/>
        <v>1</v>
      </c>
      <c r="Z92" s="33">
        <f ca="1" t="shared" si="57"/>
        <v>11.5</v>
      </c>
      <c r="AA92" s="77">
        <f ca="1" t="shared" si="74"/>
        <v>0</v>
      </c>
      <c r="AB92" s="33">
        <f ca="1" t="shared" si="57"/>
        <v>13</v>
      </c>
      <c r="AC92" s="33">
        <f ca="1" t="shared" si="58"/>
        <v>3</v>
      </c>
      <c r="AD92" s="52">
        <f ca="1" t="shared" si="58"/>
        <v>28.996997999</v>
      </c>
      <c r="AE92" s="33">
        <f ca="1" t="shared" si="58"/>
        <v>12</v>
      </c>
    </row>
    <row r="93" spans="1:31" ht="15.75">
      <c r="A93" s="53" t="s">
        <v>14</v>
      </c>
      <c r="B93" s="53" t="s">
        <v>78</v>
      </c>
      <c r="C93" s="77">
        <v>0</v>
      </c>
      <c r="D93" s="33">
        <f t="shared" si="59"/>
        <v>12</v>
      </c>
      <c r="E93" s="77">
        <v>2</v>
      </c>
      <c r="F93" s="33">
        <f t="shared" si="60"/>
        <v>8.5</v>
      </c>
      <c r="G93" s="77">
        <v>2</v>
      </c>
      <c r="H93" s="33">
        <f t="shared" si="61"/>
        <v>7</v>
      </c>
      <c r="I93" s="33">
        <f t="shared" si="62"/>
        <v>0</v>
      </c>
      <c r="J93" s="33">
        <f t="shared" si="63"/>
        <v>2</v>
      </c>
      <c r="K93" s="33">
        <f t="shared" si="64"/>
        <v>2</v>
      </c>
      <c r="L93" s="33">
        <f t="shared" si="65"/>
        <v>4</v>
      </c>
      <c r="M93" s="52">
        <f t="shared" si="66"/>
        <v>27.495997998</v>
      </c>
      <c r="N93" s="33">
        <f t="shared" si="67"/>
        <v>10</v>
      </c>
      <c r="P93" s="48">
        <f t="shared" si="68"/>
        <v>93</v>
      </c>
      <c r="Q93" s="48">
        <f t="shared" si="69"/>
        <v>92</v>
      </c>
      <c r="R93" s="48">
        <f ca="1" t="shared" si="70"/>
        <v>10.092</v>
      </c>
      <c r="S93" s="48">
        <f t="shared" si="71"/>
        <v>10</v>
      </c>
      <c r="T93" s="48">
        <f t="shared" si="72"/>
        <v>91</v>
      </c>
      <c r="U93" s="53" t="str">
        <f ca="1" t="shared" si="73"/>
        <v>HUGUET Chantal</v>
      </c>
      <c r="V93" s="55" t="str">
        <f ca="1" t="shared" si="73"/>
        <v>Salmo Toc</v>
      </c>
      <c r="W93" s="77">
        <f ca="1" t="shared" si="57"/>
        <v>0</v>
      </c>
      <c r="X93" s="33">
        <f ca="1" t="shared" si="57"/>
        <v>12</v>
      </c>
      <c r="Y93" s="77">
        <f ca="1" t="shared" si="57"/>
        <v>1</v>
      </c>
      <c r="Z93" s="33">
        <f ca="1" t="shared" si="57"/>
        <v>11.5</v>
      </c>
      <c r="AA93" s="77">
        <f ca="1" t="shared" si="74"/>
        <v>0</v>
      </c>
      <c r="AB93" s="33">
        <f ca="1" t="shared" si="57"/>
        <v>13</v>
      </c>
      <c r="AC93" s="33">
        <f ca="1" t="shared" si="58"/>
        <v>1</v>
      </c>
      <c r="AD93" s="52">
        <f ca="1" t="shared" si="58"/>
        <v>36.498999000000005</v>
      </c>
      <c r="AE93" s="33">
        <f ca="1" t="shared" si="58"/>
        <v>13</v>
      </c>
    </row>
    <row r="94" spans="1:31" ht="15.75">
      <c r="A94" s="53" t="s">
        <v>33</v>
      </c>
      <c r="B94" s="53" t="s">
        <v>81</v>
      </c>
      <c r="C94" s="33">
        <v>1</v>
      </c>
      <c r="D94" s="33">
        <f t="shared" si="59"/>
        <v>7.5</v>
      </c>
      <c r="E94" s="33">
        <v>2</v>
      </c>
      <c r="F94" s="33">
        <f t="shared" si="60"/>
        <v>8.5</v>
      </c>
      <c r="G94" s="33">
        <v>6</v>
      </c>
      <c r="H94" s="33">
        <f t="shared" si="61"/>
        <v>1</v>
      </c>
      <c r="I94" s="33">
        <f t="shared" si="62"/>
        <v>1</v>
      </c>
      <c r="J94" s="33">
        <f t="shared" si="63"/>
        <v>2</v>
      </c>
      <c r="K94" s="33">
        <f t="shared" si="64"/>
        <v>6</v>
      </c>
      <c r="L94" s="33">
        <f t="shared" si="65"/>
        <v>9</v>
      </c>
      <c r="M94" s="52">
        <f t="shared" si="66"/>
        <v>16.990993997999002</v>
      </c>
      <c r="N94" s="33">
        <f t="shared" si="67"/>
        <v>5</v>
      </c>
      <c r="P94" s="48">
        <f t="shared" si="68"/>
        <v>94</v>
      </c>
      <c r="Q94" s="48">
        <f t="shared" si="69"/>
        <v>93</v>
      </c>
      <c r="R94" s="48">
        <f ca="1" t="shared" si="70"/>
        <v>5.093</v>
      </c>
      <c r="S94" s="48">
        <f t="shared" si="71"/>
        <v>5</v>
      </c>
      <c r="T94" s="48">
        <f t="shared" si="72"/>
        <v>83</v>
      </c>
      <c r="U94" s="53" t="str">
        <f ca="1" t="shared" si="73"/>
        <v>SEGUIN François</v>
      </c>
      <c r="V94" s="55" t="str">
        <f ca="1" t="shared" si="73"/>
        <v>Salmo Garonne</v>
      </c>
      <c r="W94" s="77">
        <f ca="1" t="shared" si="57"/>
        <v>0</v>
      </c>
      <c r="X94" s="33">
        <f ca="1" t="shared" si="57"/>
        <v>12</v>
      </c>
      <c r="Y94" s="77">
        <f ca="1" t="shared" si="57"/>
        <v>0</v>
      </c>
      <c r="Z94" s="33">
        <f ca="1" t="shared" si="57"/>
        <v>13.5</v>
      </c>
      <c r="AA94" s="77">
        <f ca="1" t="shared" si="74"/>
        <v>0</v>
      </c>
      <c r="AB94" s="33">
        <f ca="1" t="shared" si="57"/>
        <v>13</v>
      </c>
      <c r="AC94" s="33">
        <f ca="1" t="shared" si="58"/>
        <v>0</v>
      </c>
      <c r="AD94" s="52">
        <f ca="1" t="shared" si="58"/>
        <v>38.5</v>
      </c>
      <c r="AE94" s="33">
        <f ca="1" t="shared" si="58"/>
        <v>14</v>
      </c>
    </row>
    <row r="95" spans="1:31" ht="15.75">
      <c r="A95" s="33"/>
      <c r="B95" s="33"/>
      <c r="C95" s="33"/>
      <c r="D95" s="33">
        <f t="shared" si="59"/>
      </c>
      <c r="E95" s="33"/>
      <c r="F95" s="33">
        <f t="shared" si="60"/>
      </c>
      <c r="G95" s="33"/>
      <c r="H95" s="33">
        <f t="shared" si="61"/>
      </c>
      <c r="I95" s="33">
        <f t="shared" si="62"/>
        <v>0</v>
      </c>
      <c r="J95" s="33">
        <f t="shared" si="63"/>
        <v>0</v>
      </c>
      <c r="K95" s="33">
        <f t="shared" si="64"/>
        <v>0</v>
      </c>
      <c r="L95" s="33">
        <f t="shared" si="65"/>
      </c>
      <c r="M95" s="52">
        <f t="shared" si="66"/>
        <v>200</v>
      </c>
      <c r="N95" s="33">
        <f t="shared" si="67"/>
      </c>
      <c r="P95" s="48" t="b">
        <f t="shared" si="68"/>
        <v>0</v>
      </c>
      <c r="Q95" s="48">
        <f t="shared" si="69"/>
      </c>
      <c r="R95" s="48">
        <f ca="1" t="shared" si="70"/>
      </c>
      <c r="S95" s="48">
        <f t="shared" si="71"/>
      </c>
      <c r="T95" s="48">
        <f t="shared" si="72"/>
      </c>
      <c r="U95" s="53">
        <f ca="1" t="shared" si="73"/>
      </c>
      <c r="V95" s="55">
        <f ca="1" t="shared" si="73"/>
      </c>
      <c r="W95" s="33">
        <f ca="1" t="shared" si="57"/>
      </c>
      <c r="X95" s="33">
        <f ca="1" t="shared" si="57"/>
      </c>
      <c r="Y95" s="33">
        <f ca="1" t="shared" si="57"/>
      </c>
      <c r="Z95" s="33">
        <f ca="1" t="shared" si="57"/>
      </c>
      <c r="AA95" s="33">
        <f ca="1">IF($T95="","",OFFSET(#REF!,$T95,))</f>
      </c>
      <c r="AB95" s="33">
        <f ca="1" t="shared" si="57"/>
      </c>
      <c r="AC95" s="33">
        <f ca="1" t="shared" si="58"/>
      </c>
      <c r="AD95" s="52">
        <f ca="1" t="shared" si="58"/>
      </c>
      <c r="AE95" s="33">
        <f ca="1" t="shared" si="58"/>
      </c>
    </row>
    <row r="96" spans="1:31" ht="15.75">
      <c r="A96" s="33"/>
      <c r="B96" s="33"/>
      <c r="C96" s="33"/>
      <c r="D96" s="33">
        <f t="shared" si="59"/>
      </c>
      <c r="E96" s="33"/>
      <c r="F96" s="33">
        <f t="shared" si="60"/>
      </c>
      <c r="G96" s="33"/>
      <c r="H96" s="33">
        <f t="shared" si="61"/>
      </c>
      <c r="I96" s="33">
        <f t="shared" si="62"/>
        <v>0</v>
      </c>
      <c r="J96" s="33">
        <f t="shared" si="63"/>
        <v>0</v>
      </c>
      <c r="K96" s="33">
        <f t="shared" si="64"/>
        <v>0</v>
      </c>
      <c r="L96" s="33">
        <f t="shared" si="65"/>
      </c>
      <c r="M96" s="52">
        <f t="shared" si="66"/>
        <v>200</v>
      </c>
      <c r="N96" s="33">
        <f t="shared" si="67"/>
      </c>
      <c r="P96" s="48" t="b">
        <f t="shared" si="68"/>
        <v>0</v>
      </c>
      <c r="Q96" s="48">
        <f t="shared" si="69"/>
      </c>
      <c r="R96" s="48">
        <f ca="1" t="shared" si="70"/>
      </c>
      <c r="S96" s="48">
        <f t="shared" si="71"/>
      </c>
      <c r="T96" s="48">
        <f t="shared" si="72"/>
      </c>
      <c r="U96" s="53">
        <f ca="1" t="shared" si="73"/>
      </c>
      <c r="V96" s="55">
        <f ca="1" t="shared" si="73"/>
      </c>
      <c r="W96" s="33">
        <f ca="1" t="shared" si="57"/>
      </c>
      <c r="X96" s="33">
        <f ca="1" t="shared" si="57"/>
      </c>
      <c r="Y96" s="33">
        <f ca="1" t="shared" si="57"/>
      </c>
      <c r="Z96" s="33">
        <f ca="1" t="shared" si="57"/>
      </c>
      <c r="AA96" s="33">
        <f ca="1">IF($T96="","",OFFSET(#REF!,$T96,))</f>
      </c>
      <c r="AB96" s="33">
        <f ca="1" t="shared" si="57"/>
      </c>
      <c r="AC96" s="33">
        <f ca="1" t="shared" si="58"/>
      </c>
      <c r="AD96" s="52">
        <f ca="1" t="shared" si="58"/>
      </c>
      <c r="AE96" s="33">
        <f ca="1" t="shared" si="58"/>
      </c>
    </row>
    <row r="97" spans="1:31" ht="15.75">
      <c r="A97" s="33"/>
      <c r="B97" s="33"/>
      <c r="C97" s="33"/>
      <c r="D97" s="33">
        <f t="shared" si="59"/>
      </c>
      <c r="E97" s="33"/>
      <c r="F97" s="33">
        <f t="shared" si="60"/>
      </c>
      <c r="G97" s="33"/>
      <c r="H97" s="33">
        <f t="shared" si="61"/>
      </c>
      <c r="I97" s="33">
        <f t="shared" si="62"/>
        <v>0</v>
      </c>
      <c r="J97" s="33">
        <f t="shared" si="63"/>
        <v>0</v>
      </c>
      <c r="K97" s="33">
        <f t="shared" si="64"/>
        <v>0</v>
      </c>
      <c r="L97" s="33">
        <f t="shared" si="65"/>
      </c>
      <c r="M97" s="52">
        <f t="shared" si="66"/>
        <v>200</v>
      </c>
      <c r="N97" s="33">
        <f t="shared" si="67"/>
      </c>
      <c r="P97" s="48" t="b">
        <f t="shared" si="68"/>
        <v>0</v>
      </c>
      <c r="Q97" s="48">
        <f t="shared" si="69"/>
      </c>
      <c r="R97" s="48">
        <f ca="1" t="shared" si="70"/>
      </c>
      <c r="S97" s="48">
        <f t="shared" si="71"/>
      </c>
      <c r="T97" s="48">
        <f t="shared" si="72"/>
      </c>
      <c r="U97" s="53">
        <f ca="1" t="shared" si="73"/>
      </c>
      <c r="V97" s="55">
        <f ca="1" t="shared" si="73"/>
      </c>
      <c r="W97" s="33">
        <f ca="1" t="shared" si="57"/>
      </c>
      <c r="X97" s="33">
        <f ca="1" t="shared" si="57"/>
      </c>
      <c r="Y97" s="33">
        <f ca="1" t="shared" si="57"/>
      </c>
      <c r="Z97" s="33">
        <f ca="1" t="shared" si="57"/>
      </c>
      <c r="AA97" s="33">
        <f ca="1">IF($T97="","",OFFSET(#REF!,$T97,))</f>
      </c>
      <c r="AB97" s="33">
        <f ca="1" t="shared" si="57"/>
      </c>
      <c r="AC97" s="33">
        <f ca="1" t="shared" si="58"/>
      </c>
      <c r="AD97" s="52">
        <f ca="1" t="shared" si="58"/>
      </c>
      <c r="AE97" s="33">
        <f ca="1" t="shared" si="58"/>
      </c>
    </row>
    <row r="98" spans="1:31" ht="15.75">
      <c r="A98" s="33"/>
      <c r="B98" s="33"/>
      <c r="C98" s="33"/>
      <c r="D98" s="33">
        <f t="shared" si="59"/>
      </c>
      <c r="E98" s="33"/>
      <c r="F98" s="33">
        <f t="shared" si="60"/>
      </c>
      <c r="G98" s="33"/>
      <c r="H98" s="33">
        <f t="shared" si="61"/>
      </c>
      <c r="I98" s="33">
        <f t="shared" si="62"/>
        <v>0</v>
      </c>
      <c r="J98" s="33">
        <f t="shared" si="63"/>
        <v>0</v>
      </c>
      <c r="K98" s="33">
        <f t="shared" si="64"/>
        <v>0</v>
      </c>
      <c r="L98" s="33">
        <f t="shared" si="65"/>
      </c>
      <c r="M98" s="52">
        <f t="shared" si="66"/>
        <v>200</v>
      </c>
      <c r="N98" s="33">
        <f t="shared" si="67"/>
      </c>
      <c r="P98" s="48" t="b">
        <f t="shared" si="68"/>
        <v>0</v>
      </c>
      <c r="Q98" s="48">
        <f t="shared" si="69"/>
      </c>
      <c r="R98" s="48">
        <f ca="1" t="shared" si="70"/>
      </c>
      <c r="S98" s="48">
        <f t="shared" si="71"/>
      </c>
      <c r="T98" s="48">
        <f t="shared" si="72"/>
      </c>
      <c r="U98" s="53">
        <f ca="1" t="shared" si="73"/>
      </c>
      <c r="V98" s="55">
        <f ca="1" t="shared" si="73"/>
      </c>
      <c r="W98" s="33">
        <f ca="1" t="shared" si="57"/>
      </c>
      <c r="X98" s="33">
        <f ca="1" t="shared" si="57"/>
      </c>
      <c r="Y98" s="33">
        <f ca="1" t="shared" si="57"/>
      </c>
      <c r="Z98" s="33">
        <f ca="1" t="shared" si="57"/>
      </c>
      <c r="AA98" s="33">
        <f ca="1">IF($T98="","",OFFSET(#REF!,$T98,))</f>
      </c>
      <c r="AB98" s="33">
        <f ca="1" t="shared" si="57"/>
      </c>
      <c r="AC98" s="33">
        <f ca="1" t="shared" si="58"/>
      </c>
      <c r="AD98" s="52">
        <f ca="1" t="shared" si="58"/>
      </c>
      <c r="AE98" s="33">
        <f ca="1" t="shared" si="58"/>
      </c>
    </row>
    <row r="99" spans="1:31" ht="15.75">
      <c r="A99" s="33"/>
      <c r="B99" s="33"/>
      <c r="C99" s="33"/>
      <c r="D99" s="33">
        <f t="shared" si="59"/>
      </c>
      <c r="E99" s="33"/>
      <c r="F99" s="33">
        <f t="shared" si="60"/>
      </c>
      <c r="G99" s="33"/>
      <c r="H99" s="33">
        <f t="shared" si="61"/>
      </c>
      <c r="I99" s="33">
        <f t="shared" si="62"/>
        <v>0</v>
      </c>
      <c r="J99" s="33">
        <f t="shared" si="63"/>
        <v>0</v>
      </c>
      <c r="K99" s="33">
        <f t="shared" si="64"/>
        <v>0</v>
      </c>
      <c r="L99" s="33">
        <f t="shared" si="65"/>
      </c>
      <c r="M99" s="52">
        <f t="shared" si="66"/>
        <v>200</v>
      </c>
      <c r="N99" s="33">
        <f t="shared" si="67"/>
      </c>
      <c r="P99" s="48" t="b">
        <f t="shared" si="68"/>
        <v>0</v>
      </c>
      <c r="Q99" s="48">
        <f t="shared" si="69"/>
      </c>
      <c r="R99" s="48">
        <f ca="1" t="shared" si="70"/>
      </c>
      <c r="S99" s="48">
        <f t="shared" si="71"/>
      </c>
      <c r="T99" s="48">
        <f t="shared" si="72"/>
      </c>
      <c r="U99" s="53">
        <f ca="1" t="shared" si="73"/>
      </c>
      <c r="V99" s="55">
        <f ca="1" t="shared" si="73"/>
      </c>
      <c r="W99" s="33">
        <f ca="1" t="shared" si="57"/>
      </c>
      <c r="X99" s="33">
        <f ca="1" t="shared" si="57"/>
      </c>
      <c r="Y99" s="33">
        <f ca="1" t="shared" si="57"/>
      </c>
      <c r="Z99" s="33">
        <f ca="1" t="shared" si="57"/>
      </c>
      <c r="AA99" s="33">
        <f ca="1">IF($T99="","",OFFSET(#REF!,$T99,))</f>
      </c>
      <c r="AB99" s="33">
        <f ca="1" t="shared" si="57"/>
      </c>
      <c r="AC99" s="33">
        <f ca="1" t="shared" si="58"/>
      </c>
      <c r="AD99" s="52">
        <f ca="1" t="shared" si="58"/>
      </c>
      <c r="AE99" s="33">
        <f ca="1" t="shared" si="58"/>
      </c>
    </row>
  </sheetData>
  <sheetProtection/>
  <mergeCells count="55">
    <mergeCell ref="G1:N3"/>
    <mergeCell ref="I54:K54"/>
    <mergeCell ref="N54:N55"/>
    <mergeCell ref="I79:K79"/>
    <mergeCell ref="N79:N80"/>
    <mergeCell ref="G29:H29"/>
    <mergeCell ref="G54:H54"/>
    <mergeCell ref="A79:A80"/>
    <mergeCell ref="B79:B80"/>
    <mergeCell ref="E79:F79"/>
    <mergeCell ref="C79:D79"/>
    <mergeCell ref="A29:A30"/>
    <mergeCell ref="B29:B30"/>
    <mergeCell ref="E29:F29"/>
    <mergeCell ref="A54:A55"/>
    <mergeCell ref="B54:B55"/>
    <mergeCell ref="E54:F54"/>
    <mergeCell ref="A4:A5"/>
    <mergeCell ref="B4:B5"/>
    <mergeCell ref="E4:F4"/>
    <mergeCell ref="G4:H4"/>
    <mergeCell ref="C4:D4"/>
    <mergeCell ref="I4:K4"/>
    <mergeCell ref="C54:D54"/>
    <mergeCell ref="N4:N5"/>
    <mergeCell ref="G79:H79"/>
    <mergeCell ref="U4:U5"/>
    <mergeCell ref="V4:V5"/>
    <mergeCell ref="U79:U80"/>
    <mergeCell ref="V79:V80"/>
    <mergeCell ref="G28:H28"/>
    <mergeCell ref="I29:K29"/>
    <mergeCell ref="N29:N30"/>
    <mergeCell ref="U29:U30"/>
    <mergeCell ref="V29:V30"/>
    <mergeCell ref="W29:X29"/>
    <mergeCell ref="Y29:Z29"/>
    <mergeCell ref="AA29:AB29"/>
    <mergeCell ref="C29:D29"/>
    <mergeCell ref="AE54:AE55"/>
    <mergeCell ref="W4:X4"/>
    <mergeCell ref="Y4:Z4"/>
    <mergeCell ref="AA4:AB4"/>
    <mergeCell ref="AE4:AE5"/>
    <mergeCell ref="AA28:AB28"/>
    <mergeCell ref="W79:X79"/>
    <mergeCell ref="Y79:Z79"/>
    <mergeCell ref="AA79:AB79"/>
    <mergeCell ref="AE79:AE80"/>
    <mergeCell ref="AE29:AE30"/>
    <mergeCell ref="U54:U55"/>
    <mergeCell ref="V54:V55"/>
    <mergeCell ref="W54:X54"/>
    <mergeCell ref="Y54:Z54"/>
    <mergeCell ref="AA54:AB54"/>
  </mergeCells>
  <printOptions horizontalCentered="1"/>
  <pageMargins left="0.3937007874015748" right="0.3937007874015748" top="0.7480314960629921" bottom="0.7480314960629921" header="0.31496062992125984" footer="0.31496062992125984"/>
  <pageSetup fitToHeight="5" horizontalDpi="600" verticalDpi="600" orientation="landscape" paperSize="9" r:id="rId1"/>
  <rowBreaks count="4" manualBreakCount="4">
    <brk id="25" max="13" man="1"/>
    <brk id="50" max="13" man="1"/>
    <brk id="75" max="13" man="1"/>
    <brk id="10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workbookViewId="0" topLeftCell="A1">
      <selection activeCell="N6" sqref="N6"/>
    </sheetView>
  </sheetViews>
  <sheetFormatPr defaultColWidth="11.421875" defaultRowHeight="15" outlineLevelCol="1"/>
  <cols>
    <col min="1" max="1" width="25.421875" style="42" bestFit="1" customWidth="1"/>
    <col min="2" max="2" width="20.57421875" style="42" bestFit="1" customWidth="1"/>
    <col min="3" max="3" width="6.57421875" style="42" customWidth="1"/>
    <col min="4" max="4" width="6.57421875" style="42" bestFit="1" customWidth="1"/>
    <col min="5" max="8" width="6.7109375" style="42" customWidth="1"/>
    <col min="9" max="11" width="4.8515625" style="42" hidden="1" customWidth="1" outlineLevel="1"/>
    <col min="12" max="12" width="6.7109375" style="42" customWidth="1" collapsed="1"/>
    <col min="13" max="13" width="6.7109375" style="48" customWidth="1"/>
    <col min="14" max="14" width="6.7109375" style="42" customWidth="1"/>
    <col min="15" max="15" width="3.7109375" style="42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2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129</v>
      </c>
      <c r="B2" s="2" t="s">
        <v>15</v>
      </c>
      <c r="C2" s="2" t="s">
        <v>16</v>
      </c>
      <c r="D2" s="2"/>
      <c r="E2" s="2"/>
      <c r="F2" s="2" t="s">
        <v>59</v>
      </c>
      <c r="G2" s="98"/>
      <c r="H2" s="98"/>
      <c r="I2" s="98"/>
      <c r="J2" s="98"/>
      <c r="K2" s="98"/>
      <c r="L2" s="98"/>
      <c r="M2" s="98"/>
      <c r="N2" s="98"/>
      <c r="U2" s="1" t="s">
        <v>129</v>
      </c>
      <c r="V2" s="2" t="s">
        <v>15</v>
      </c>
      <c r="W2" s="2" t="s">
        <v>16</v>
      </c>
      <c r="X2" s="2"/>
      <c r="Y2" s="2"/>
      <c r="Z2" s="2" t="str">
        <f>F2</f>
        <v>B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100"/>
    </row>
    <row r="6" spans="1:31" ht="15.75">
      <c r="A6" s="53" t="s">
        <v>122</v>
      </c>
      <c r="B6" s="53" t="s">
        <v>83</v>
      </c>
      <c r="C6" s="77">
        <v>2</v>
      </c>
      <c r="D6" s="33">
        <f aca="true" t="shared" si="0" ref="D6:D24">IF(OR(A6="",C6=""),"",RANK(C6,$C$6:$C$24,0)+(COUNT($C$6:$C$24)+1-RANK(C6,$C$6:$C$24,0)-RANK(C6,$C$6:$C$24,1))/2)</f>
        <v>12.5</v>
      </c>
      <c r="E6" s="77">
        <v>0</v>
      </c>
      <c r="F6" s="33">
        <f>IF(OR(A6="",E6=""),"",RANK(E6,$E$6:$E$24,0)+(COUNT($E$6:$E$24)+1-RANK(E6,$E$6:$E$24,0)-RANK(E6,$E$6:$E$24,1))/2)</f>
        <v>13.5</v>
      </c>
      <c r="G6" s="77">
        <v>0</v>
      </c>
      <c r="H6" s="33">
        <f>IF(OR(A6="",G6=""),"",RANK(G6,$G$6:$G$24,0)+(COUNT($G$6:$G$24)+1-RANK(G6,$G$6:$G$24,0)-RANK(G6,$G$6:$G$24,1))/2)</f>
        <v>12.5</v>
      </c>
      <c r="I6" s="33">
        <f>C6</f>
        <v>2</v>
      </c>
      <c r="J6" s="33">
        <f>E6</f>
        <v>0</v>
      </c>
      <c r="K6" s="33">
        <f>G6</f>
        <v>0</v>
      </c>
      <c r="L6" s="33">
        <f>IF(A6=0,"",SUM(C6,E6,G6))</f>
        <v>2</v>
      </c>
      <c r="M6" s="52">
        <f>SUM(D6,F6,H6,IF(L6="",200,-L6/10^3),-LARGE(I6:K6,1)/10^6,-LARGE(I6:K6,2)/10^9,-LARGE(I6:K6,3)/10^12)</f>
        <v>38.497997999999995</v>
      </c>
      <c r="N6" s="33">
        <f aca="true" t="shared" si="1" ref="N6:N24">IF(L6="","",RANK(M6,$M$6:$M$24,1)+(COUNT($M$6:$M$24)+1-RANK(M6,$M$6:$M$24,0)-RANK(M6,$M$6:$M$24,1))/2)</f>
        <v>13.5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13.505</v>
      </c>
      <c r="S6" s="48">
        <f>IF(R6="","",RANK(R6,R$6:R$24,1))</f>
        <v>13</v>
      </c>
      <c r="T6" s="48">
        <f>IF(S6="","",INDEX(Q$6:Q$24,MATCH(ROW(P1),S$6:S$24,0)))</f>
        <v>8</v>
      </c>
      <c r="U6" s="53" t="str">
        <f aca="true" ca="1" t="shared" si="2" ref="U6:U24">IF($T6="","",OFFSET(A$1,$T6,))</f>
        <v>GOMES Dominique</v>
      </c>
      <c r="V6" s="55" t="str">
        <f aca="true" ca="1" t="shared" si="3" ref="V6:V24">IF($T6="","",OFFSET(B$1,$T6,))</f>
        <v>Truite Toc</v>
      </c>
      <c r="W6" s="77">
        <f aca="true" ca="1" t="shared" si="4" ref="W6:AB21">IF($T6="","",OFFSET(C$1,$T6,))</f>
        <v>5</v>
      </c>
      <c r="X6" s="33">
        <f ca="1" t="shared" si="4"/>
        <v>7</v>
      </c>
      <c r="Y6" s="77">
        <f ca="1" t="shared" si="4"/>
        <v>5</v>
      </c>
      <c r="Z6" s="33">
        <f ca="1" t="shared" si="4"/>
        <v>3.5</v>
      </c>
      <c r="AA6" s="77">
        <f ca="1" t="shared" si="4"/>
        <v>4</v>
      </c>
      <c r="AB6" s="33">
        <f ca="1" t="shared" si="4"/>
        <v>1</v>
      </c>
      <c r="AC6" s="33">
        <f aca="true" ca="1" t="shared" si="5" ref="AC6:AE21">IF($T6="","",OFFSET(L$1,$T6,))</f>
        <v>14</v>
      </c>
      <c r="AD6" s="52">
        <f ca="1" t="shared" si="5"/>
        <v>11.485994994996</v>
      </c>
      <c r="AE6" s="33">
        <f ca="1" t="shared" si="5"/>
        <v>1</v>
      </c>
    </row>
    <row r="7" spans="1:31" ht="15.75">
      <c r="A7" s="53" t="s">
        <v>4</v>
      </c>
      <c r="B7" s="53" t="s">
        <v>78</v>
      </c>
      <c r="C7" s="77">
        <v>4</v>
      </c>
      <c r="D7" s="33">
        <f t="shared" si="0"/>
        <v>9</v>
      </c>
      <c r="E7" s="77">
        <v>1</v>
      </c>
      <c r="F7" s="33">
        <f aca="true" t="shared" si="6" ref="F7:F24">IF(OR(A7="",E7=""),"",RANK(E7,$E$6:$E$24,0)+(COUNT($E$6:$E$24)+1-RANK(E7,$E$6:$E$24,0)-RANK(E7,$E$6:$E$24,1))/2)</f>
        <v>10</v>
      </c>
      <c r="G7" s="77">
        <v>2</v>
      </c>
      <c r="H7" s="33">
        <f aca="true" t="shared" si="7" ref="H7:H24">IF(OR(A7="",G7=""),"",RANK(G7,$G$6:$G$24,0)+(COUNT($G$6:$G$24)+1-RANK(G7,$G$6:$G$24,0)-RANK(G7,$G$6:$G$24,1))/2)</f>
        <v>5.5</v>
      </c>
      <c r="I7" s="33">
        <f aca="true" t="shared" si="8" ref="I7:I24">C7</f>
        <v>4</v>
      </c>
      <c r="J7" s="33">
        <f aca="true" t="shared" si="9" ref="J7:J24">E7</f>
        <v>1</v>
      </c>
      <c r="K7" s="33">
        <f aca="true" t="shared" si="10" ref="K7:K24">G7</f>
        <v>2</v>
      </c>
      <c r="L7" s="33">
        <f aca="true" t="shared" si="11" ref="L7:L24">IF(A7=0,"",SUM(C7,E7,G7))</f>
        <v>7</v>
      </c>
      <c r="M7" s="52">
        <f aca="true" t="shared" si="12" ref="M7:M24">SUM(D7,F7,H7,IF(L7="",200,-L7/10^3),-LARGE(I7:K7,1)/10^6,-LARGE(I7:K7,2)/10^9,-LARGE(I7:K7,3)/10^12)</f>
        <v>24.492995997999</v>
      </c>
      <c r="N7" s="33">
        <f t="shared" si="1"/>
        <v>9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9.006</v>
      </c>
      <c r="S7" s="48">
        <f aca="true" t="shared" si="16" ref="S7:S24">IF(R7="","",RANK(R7,R$6:R$24,1))</f>
        <v>9</v>
      </c>
      <c r="T7" s="48">
        <f aca="true" t="shared" si="17" ref="T7:T24">IF(S7="","",INDEX(Q$6:Q$24,MATCH(ROW(P2),S$6:S$24,0)))</f>
        <v>9</v>
      </c>
      <c r="U7" s="53" t="str">
        <f ca="1" t="shared" si="2"/>
        <v>BARRERE J. Baptiste</v>
      </c>
      <c r="V7" s="55" t="str">
        <f ca="1" t="shared" si="3"/>
        <v>PSM Artico</v>
      </c>
      <c r="W7" s="77">
        <f ca="1" t="shared" si="4"/>
        <v>12</v>
      </c>
      <c r="X7" s="33">
        <f ca="1" t="shared" si="4"/>
        <v>2</v>
      </c>
      <c r="Y7" s="77">
        <f ca="1" t="shared" si="4"/>
        <v>7</v>
      </c>
      <c r="Z7" s="33">
        <f ca="1" t="shared" si="4"/>
        <v>1.5</v>
      </c>
      <c r="AA7" s="77">
        <f ca="1" t="shared" si="4"/>
        <v>1</v>
      </c>
      <c r="AB7" s="33">
        <f ca="1" t="shared" si="4"/>
        <v>9</v>
      </c>
      <c r="AC7" s="33">
        <f ca="1" t="shared" si="5"/>
        <v>20</v>
      </c>
      <c r="AD7" s="52">
        <f ca="1" t="shared" si="5"/>
        <v>12.479987992999</v>
      </c>
      <c r="AE7" s="33">
        <f ca="1" t="shared" si="5"/>
        <v>2</v>
      </c>
    </row>
    <row r="8" spans="1:31" ht="15.75">
      <c r="A8" s="53" t="s">
        <v>144</v>
      </c>
      <c r="B8" s="53" t="s">
        <v>81</v>
      </c>
      <c r="C8" s="77">
        <v>2</v>
      </c>
      <c r="D8" s="33">
        <f t="shared" si="0"/>
        <v>12.5</v>
      </c>
      <c r="E8" s="77">
        <v>0</v>
      </c>
      <c r="F8" s="33">
        <f t="shared" si="6"/>
        <v>13.5</v>
      </c>
      <c r="G8" s="77">
        <v>0</v>
      </c>
      <c r="H8" s="33">
        <f t="shared" si="7"/>
        <v>12.5</v>
      </c>
      <c r="I8" s="33">
        <f t="shared" si="8"/>
        <v>2</v>
      </c>
      <c r="J8" s="33">
        <f t="shared" si="9"/>
        <v>0</v>
      </c>
      <c r="K8" s="33">
        <f t="shared" si="10"/>
        <v>0</v>
      </c>
      <c r="L8" s="33">
        <f t="shared" si="11"/>
        <v>2</v>
      </c>
      <c r="M8" s="52">
        <f t="shared" si="12"/>
        <v>38.497997999999995</v>
      </c>
      <c r="N8" s="33">
        <f t="shared" si="1"/>
        <v>13.5</v>
      </c>
      <c r="P8" s="48">
        <f t="shared" si="13"/>
        <v>8</v>
      </c>
      <c r="Q8" s="48">
        <f t="shared" si="14"/>
        <v>7</v>
      </c>
      <c r="R8" s="48">
        <f ca="1" t="shared" si="15"/>
        <v>13.507</v>
      </c>
      <c r="S8" s="48">
        <f t="shared" si="16"/>
        <v>14</v>
      </c>
      <c r="T8" s="48">
        <f t="shared" si="17"/>
        <v>14</v>
      </c>
      <c r="U8" s="53" t="str">
        <f ca="1" t="shared" si="2"/>
        <v>ROJO DIAZ Julien</v>
      </c>
      <c r="V8" s="55" t="str">
        <f ca="1" t="shared" si="3"/>
        <v>No Kill 33</v>
      </c>
      <c r="W8" s="77">
        <f ca="1" t="shared" si="4"/>
        <v>10</v>
      </c>
      <c r="X8" s="33">
        <f ca="1" t="shared" si="4"/>
        <v>3.5</v>
      </c>
      <c r="Y8" s="77">
        <f ca="1" t="shared" si="4"/>
        <v>5</v>
      </c>
      <c r="Z8" s="33">
        <f ca="1" t="shared" si="4"/>
        <v>3.5</v>
      </c>
      <c r="AA8" s="77">
        <f ca="1" t="shared" si="4"/>
        <v>2</v>
      </c>
      <c r="AB8" s="33">
        <f ca="1" t="shared" si="4"/>
        <v>5.5</v>
      </c>
      <c r="AC8" s="33">
        <f ca="1" t="shared" si="5"/>
        <v>17</v>
      </c>
      <c r="AD8" s="52">
        <f ca="1" t="shared" si="5"/>
        <v>12.482989994998</v>
      </c>
      <c r="AE8" s="33">
        <f ca="1" t="shared" si="5"/>
        <v>3</v>
      </c>
    </row>
    <row r="9" spans="1:31" ht="15.75">
      <c r="A9" s="53" t="s">
        <v>90</v>
      </c>
      <c r="B9" s="53" t="s">
        <v>83</v>
      </c>
      <c r="C9" s="77">
        <v>5</v>
      </c>
      <c r="D9" s="33">
        <f t="shared" si="0"/>
        <v>7</v>
      </c>
      <c r="E9" s="77">
        <v>5</v>
      </c>
      <c r="F9" s="33">
        <f t="shared" si="6"/>
        <v>3.5</v>
      </c>
      <c r="G9" s="77">
        <v>4</v>
      </c>
      <c r="H9" s="33">
        <f t="shared" si="7"/>
        <v>1</v>
      </c>
      <c r="I9" s="33">
        <f t="shared" si="8"/>
        <v>5</v>
      </c>
      <c r="J9" s="33">
        <f t="shared" si="9"/>
        <v>5</v>
      </c>
      <c r="K9" s="33">
        <f t="shared" si="10"/>
        <v>4</v>
      </c>
      <c r="L9" s="33">
        <f t="shared" si="11"/>
        <v>14</v>
      </c>
      <c r="M9" s="52">
        <f t="shared" si="12"/>
        <v>11.485994994996</v>
      </c>
      <c r="N9" s="33">
        <f t="shared" si="1"/>
        <v>1</v>
      </c>
      <c r="P9" s="48">
        <f t="shared" si="13"/>
        <v>9</v>
      </c>
      <c r="Q9" s="48">
        <f t="shared" si="14"/>
        <v>8</v>
      </c>
      <c r="R9" s="48">
        <f ca="1" t="shared" si="15"/>
        <v>1.008</v>
      </c>
      <c r="S9" s="48">
        <f t="shared" si="16"/>
        <v>1</v>
      </c>
      <c r="T9" s="48">
        <f t="shared" si="17"/>
        <v>16</v>
      </c>
      <c r="U9" s="53" t="str">
        <f ca="1" t="shared" si="2"/>
        <v>REBONATO Gérard</v>
      </c>
      <c r="V9" s="55" t="str">
        <f ca="1" t="shared" si="3"/>
        <v>Salmo Garonne</v>
      </c>
      <c r="W9" s="77">
        <f ca="1" t="shared" si="4"/>
        <v>13</v>
      </c>
      <c r="X9" s="33">
        <f ca="1" t="shared" si="4"/>
        <v>1</v>
      </c>
      <c r="Y9" s="77">
        <f ca="1" t="shared" si="4"/>
        <v>1</v>
      </c>
      <c r="Z9" s="33">
        <f ca="1" t="shared" si="4"/>
        <v>10</v>
      </c>
      <c r="AA9" s="77">
        <f ca="1" t="shared" si="4"/>
        <v>3</v>
      </c>
      <c r="AB9" s="33">
        <f ca="1" t="shared" si="4"/>
        <v>2.5</v>
      </c>
      <c r="AC9" s="33">
        <f ca="1" t="shared" si="5"/>
        <v>17</v>
      </c>
      <c r="AD9" s="52">
        <f ca="1" t="shared" si="5"/>
        <v>13.482986996999001</v>
      </c>
      <c r="AE9" s="33">
        <f ca="1" t="shared" si="5"/>
        <v>4</v>
      </c>
    </row>
    <row r="10" spans="1:31" ht="15.75">
      <c r="A10" s="53" t="s">
        <v>121</v>
      </c>
      <c r="B10" s="53" t="s">
        <v>84</v>
      </c>
      <c r="C10" s="77">
        <v>12</v>
      </c>
      <c r="D10" s="33">
        <f t="shared" si="0"/>
        <v>2</v>
      </c>
      <c r="E10" s="77">
        <v>7</v>
      </c>
      <c r="F10" s="33">
        <f t="shared" si="6"/>
        <v>1.5</v>
      </c>
      <c r="G10" s="77">
        <v>1</v>
      </c>
      <c r="H10" s="33">
        <f t="shared" si="7"/>
        <v>9</v>
      </c>
      <c r="I10" s="33">
        <f t="shared" si="8"/>
        <v>12</v>
      </c>
      <c r="J10" s="33">
        <f t="shared" si="9"/>
        <v>7</v>
      </c>
      <c r="K10" s="33">
        <f t="shared" si="10"/>
        <v>1</v>
      </c>
      <c r="L10" s="33">
        <f t="shared" si="11"/>
        <v>20</v>
      </c>
      <c r="M10" s="52">
        <f t="shared" si="12"/>
        <v>12.479987992999</v>
      </c>
      <c r="N10" s="33">
        <f t="shared" si="1"/>
        <v>2</v>
      </c>
      <c r="P10" s="48">
        <f t="shared" si="13"/>
        <v>10</v>
      </c>
      <c r="Q10" s="48">
        <f t="shared" si="14"/>
        <v>9</v>
      </c>
      <c r="R10" s="48">
        <f ca="1" t="shared" si="15"/>
        <v>2.009</v>
      </c>
      <c r="S10" s="48">
        <f t="shared" si="16"/>
        <v>2</v>
      </c>
      <c r="T10" s="48">
        <f t="shared" si="17"/>
        <v>11</v>
      </c>
      <c r="U10" s="53" t="str">
        <f ca="1" t="shared" si="2"/>
        <v>PUJOS BASTIEN</v>
      </c>
      <c r="V10" s="55" t="str">
        <f ca="1" t="shared" si="3"/>
        <v>No Kill 09</v>
      </c>
      <c r="W10" s="77">
        <f ca="1" t="shared" si="4"/>
        <v>10</v>
      </c>
      <c r="X10" s="33">
        <f ca="1" t="shared" si="4"/>
        <v>3.5</v>
      </c>
      <c r="Y10" s="77">
        <f ca="1" t="shared" si="4"/>
        <v>1</v>
      </c>
      <c r="Z10" s="33">
        <f ca="1" t="shared" si="4"/>
        <v>10</v>
      </c>
      <c r="AA10" s="77">
        <f ca="1" t="shared" si="4"/>
        <v>3</v>
      </c>
      <c r="AB10" s="33">
        <f ca="1" t="shared" si="4"/>
        <v>2.5</v>
      </c>
      <c r="AC10" s="33">
        <f ca="1" t="shared" si="5"/>
        <v>14</v>
      </c>
      <c r="AD10" s="52">
        <f ca="1" t="shared" si="5"/>
        <v>15.985989996999</v>
      </c>
      <c r="AE10" s="33">
        <f ca="1" t="shared" si="5"/>
        <v>5</v>
      </c>
    </row>
    <row r="11" spans="1:31" ht="15.75">
      <c r="A11" s="53" t="s">
        <v>104</v>
      </c>
      <c r="B11" s="53" t="s">
        <v>47</v>
      </c>
      <c r="C11" s="77">
        <v>2</v>
      </c>
      <c r="D11" s="33">
        <f t="shared" si="0"/>
        <v>12.5</v>
      </c>
      <c r="E11" s="77">
        <v>1</v>
      </c>
      <c r="F11" s="33">
        <f t="shared" si="6"/>
        <v>10</v>
      </c>
      <c r="G11" s="77">
        <v>2</v>
      </c>
      <c r="H11" s="33">
        <f t="shared" si="7"/>
        <v>5.5</v>
      </c>
      <c r="I11" s="33">
        <f t="shared" si="8"/>
        <v>2</v>
      </c>
      <c r="J11" s="33">
        <f t="shared" si="9"/>
        <v>1</v>
      </c>
      <c r="K11" s="33">
        <f t="shared" si="10"/>
        <v>2</v>
      </c>
      <c r="L11" s="33">
        <f t="shared" si="11"/>
        <v>5</v>
      </c>
      <c r="M11" s="52">
        <f t="shared" si="12"/>
        <v>27.994997997999004</v>
      </c>
      <c r="N11" s="33">
        <f t="shared" si="1"/>
        <v>11</v>
      </c>
      <c r="P11" s="48">
        <f t="shared" si="13"/>
        <v>11</v>
      </c>
      <c r="Q11" s="48">
        <f t="shared" si="14"/>
        <v>10</v>
      </c>
      <c r="R11" s="48">
        <f ca="1" t="shared" si="15"/>
        <v>11.01</v>
      </c>
      <c r="S11" s="48">
        <f t="shared" si="16"/>
        <v>11</v>
      </c>
      <c r="T11" s="48">
        <f t="shared" si="17"/>
        <v>12</v>
      </c>
      <c r="U11" s="54" t="str">
        <f ca="1" t="shared" si="2"/>
        <v>TEULIE Thierry</v>
      </c>
      <c r="V11" s="55" t="str">
        <f ca="1" t="shared" si="3"/>
        <v>Salmo Toc</v>
      </c>
      <c r="W11" s="77">
        <f ca="1" t="shared" si="4"/>
        <v>6</v>
      </c>
      <c r="X11" s="33">
        <f ca="1" t="shared" si="4"/>
        <v>5.5</v>
      </c>
      <c r="Y11" s="77">
        <f ca="1" t="shared" si="4"/>
        <v>7</v>
      </c>
      <c r="Z11" s="33">
        <f ca="1" t="shared" si="4"/>
        <v>1.5</v>
      </c>
      <c r="AA11" s="77">
        <f ca="1" t="shared" si="4"/>
        <v>1</v>
      </c>
      <c r="AB11" s="33">
        <f ca="1" t="shared" si="4"/>
        <v>9</v>
      </c>
      <c r="AC11" s="33">
        <f ca="1" t="shared" si="5"/>
        <v>14</v>
      </c>
      <c r="AD11" s="52">
        <f ca="1" t="shared" si="5"/>
        <v>15.985992993999</v>
      </c>
      <c r="AE11" s="33">
        <f ca="1" t="shared" si="5"/>
        <v>6</v>
      </c>
    </row>
    <row r="12" spans="1:31" ht="15.75">
      <c r="A12" s="53" t="s">
        <v>128</v>
      </c>
      <c r="B12" s="53" t="s">
        <v>78</v>
      </c>
      <c r="C12" s="77">
        <v>10</v>
      </c>
      <c r="D12" s="33">
        <f t="shared" si="0"/>
        <v>3.5</v>
      </c>
      <c r="E12" s="77">
        <v>1</v>
      </c>
      <c r="F12" s="33">
        <f t="shared" si="6"/>
        <v>10</v>
      </c>
      <c r="G12" s="77">
        <v>3</v>
      </c>
      <c r="H12" s="33">
        <f t="shared" si="7"/>
        <v>2.5</v>
      </c>
      <c r="I12" s="33">
        <f t="shared" si="8"/>
        <v>10</v>
      </c>
      <c r="J12" s="33">
        <f t="shared" si="9"/>
        <v>1</v>
      </c>
      <c r="K12" s="33">
        <f t="shared" si="10"/>
        <v>3</v>
      </c>
      <c r="L12" s="33">
        <f t="shared" si="11"/>
        <v>14</v>
      </c>
      <c r="M12" s="52">
        <f t="shared" si="12"/>
        <v>15.985989996999</v>
      </c>
      <c r="N12" s="33">
        <f t="shared" si="1"/>
        <v>5</v>
      </c>
      <c r="P12" s="48">
        <f t="shared" si="13"/>
        <v>12</v>
      </c>
      <c r="Q12" s="48">
        <f t="shared" si="14"/>
        <v>11</v>
      </c>
      <c r="R12" s="48">
        <f ca="1" t="shared" si="15"/>
        <v>5.011</v>
      </c>
      <c r="S12" s="48">
        <f t="shared" si="16"/>
        <v>5</v>
      </c>
      <c r="T12" s="48">
        <f t="shared" si="17"/>
        <v>18</v>
      </c>
      <c r="U12" s="53" t="str">
        <f ca="1" t="shared" si="2"/>
        <v>COULON Jérome</v>
      </c>
      <c r="V12" s="55" t="str">
        <f ca="1" t="shared" si="3"/>
        <v>Salmo Garonne</v>
      </c>
      <c r="W12" s="77">
        <f ca="1" t="shared" si="4"/>
        <v>4</v>
      </c>
      <c r="X12" s="33">
        <f ca="1" t="shared" si="4"/>
        <v>9</v>
      </c>
      <c r="Y12" s="77">
        <f ca="1" t="shared" si="4"/>
        <v>4</v>
      </c>
      <c r="Z12" s="33">
        <f ca="1" t="shared" si="4"/>
        <v>5</v>
      </c>
      <c r="AA12" s="77">
        <f ca="1" t="shared" si="4"/>
        <v>2</v>
      </c>
      <c r="AB12" s="33">
        <f ca="1" t="shared" si="4"/>
        <v>5.5</v>
      </c>
      <c r="AC12" s="33">
        <f ca="1" t="shared" si="5"/>
        <v>10</v>
      </c>
      <c r="AD12" s="52">
        <f ca="1" t="shared" si="5"/>
        <v>19.489995995997997</v>
      </c>
      <c r="AE12" s="33">
        <f ca="1" t="shared" si="5"/>
        <v>7</v>
      </c>
    </row>
    <row r="13" spans="1:31" ht="15.75">
      <c r="A13" s="54" t="s">
        <v>33</v>
      </c>
      <c r="B13" s="53" t="s">
        <v>81</v>
      </c>
      <c r="C13" s="77">
        <v>6</v>
      </c>
      <c r="D13" s="33">
        <f t="shared" si="0"/>
        <v>5.5</v>
      </c>
      <c r="E13" s="77">
        <v>7</v>
      </c>
      <c r="F13" s="33">
        <f t="shared" si="6"/>
        <v>1.5</v>
      </c>
      <c r="G13" s="77">
        <v>1</v>
      </c>
      <c r="H13" s="33">
        <f t="shared" si="7"/>
        <v>9</v>
      </c>
      <c r="I13" s="33">
        <f t="shared" si="8"/>
        <v>6</v>
      </c>
      <c r="J13" s="33">
        <f t="shared" si="9"/>
        <v>7</v>
      </c>
      <c r="K13" s="33">
        <f t="shared" si="10"/>
        <v>1</v>
      </c>
      <c r="L13" s="33">
        <f t="shared" si="11"/>
        <v>14</v>
      </c>
      <c r="M13" s="52">
        <f t="shared" si="12"/>
        <v>15.985992993999</v>
      </c>
      <c r="N13" s="33">
        <f t="shared" si="1"/>
        <v>6</v>
      </c>
      <c r="P13" s="48">
        <f t="shared" si="13"/>
        <v>13</v>
      </c>
      <c r="Q13" s="48">
        <f t="shared" si="14"/>
        <v>12</v>
      </c>
      <c r="R13" s="48">
        <f ca="1" t="shared" si="15"/>
        <v>6.012</v>
      </c>
      <c r="S13" s="48">
        <f t="shared" si="16"/>
        <v>6</v>
      </c>
      <c r="T13" s="48">
        <f t="shared" si="17"/>
        <v>17</v>
      </c>
      <c r="U13" s="53" t="str">
        <f ca="1" t="shared" si="2"/>
        <v>MARQUILLE J. Pierre</v>
      </c>
      <c r="V13" s="55" t="str">
        <f ca="1" t="shared" si="3"/>
        <v>No Kill 33</v>
      </c>
      <c r="W13" s="77">
        <f ca="1" t="shared" si="4"/>
        <v>6</v>
      </c>
      <c r="X13" s="33">
        <f ca="1" t="shared" si="4"/>
        <v>5.5</v>
      </c>
      <c r="Y13" s="77">
        <f ca="1" t="shared" si="4"/>
        <v>3</v>
      </c>
      <c r="Z13" s="33">
        <f ca="1" t="shared" si="4"/>
        <v>6.5</v>
      </c>
      <c r="AA13" s="77">
        <f ca="1" t="shared" si="4"/>
        <v>1</v>
      </c>
      <c r="AB13" s="33">
        <f ca="1" t="shared" si="4"/>
        <v>9</v>
      </c>
      <c r="AC13" s="33">
        <f ca="1" t="shared" si="5"/>
        <v>10</v>
      </c>
      <c r="AD13" s="52">
        <f ca="1" t="shared" si="5"/>
        <v>20.989993996999</v>
      </c>
      <c r="AE13" s="33">
        <f ca="1" t="shared" si="5"/>
        <v>8</v>
      </c>
    </row>
    <row r="14" spans="1:31" ht="15.75">
      <c r="A14" s="53" t="s">
        <v>127</v>
      </c>
      <c r="B14" s="53" t="s">
        <v>81</v>
      </c>
      <c r="C14" s="77">
        <v>2</v>
      </c>
      <c r="D14" s="33">
        <f t="shared" si="0"/>
        <v>12.5</v>
      </c>
      <c r="E14" s="77">
        <v>1</v>
      </c>
      <c r="F14" s="33">
        <f t="shared" si="6"/>
        <v>10</v>
      </c>
      <c r="G14" s="77">
        <v>0</v>
      </c>
      <c r="H14" s="33">
        <f t="shared" si="7"/>
        <v>12.5</v>
      </c>
      <c r="I14" s="33">
        <f t="shared" si="8"/>
        <v>2</v>
      </c>
      <c r="J14" s="33">
        <f t="shared" si="9"/>
        <v>1</v>
      </c>
      <c r="K14" s="33">
        <f t="shared" si="10"/>
        <v>0</v>
      </c>
      <c r="L14" s="33">
        <f t="shared" si="11"/>
        <v>3</v>
      </c>
      <c r="M14" s="52">
        <f t="shared" si="12"/>
        <v>34.996997999</v>
      </c>
      <c r="N14" s="33">
        <f t="shared" si="1"/>
        <v>12</v>
      </c>
      <c r="P14" s="48">
        <f t="shared" si="13"/>
        <v>14</v>
      </c>
      <c r="Q14" s="48">
        <f t="shared" si="14"/>
        <v>13</v>
      </c>
      <c r="R14" s="48">
        <f ca="1" t="shared" si="15"/>
        <v>12.013</v>
      </c>
      <c r="S14" s="48">
        <f t="shared" si="16"/>
        <v>12</v>
      </c>
      <c r="T14" s="48">
        <f t="shared" si="17"/>
        <v>6</v>
      </c>
      <c r="U14" s="54" t="str">
        <f ca="1" t="shared" si="2"/>
        <v>PUJOS Denis</v>
      </c>
      <c r="V14" s="55" t="str">
        <f ca="1" t="shared" si="3"/>
        <v>No Kill 09</v>
      </c>
      <c r="W14" s="77">
        <f ca="1" t="shared" si="4"/>
        <v>4</v>
      </c>
      <c r="X14" s="33">
        <f ca="1" t="shared" si="4"/>
        <v>9</v>
      </c>
      <c r="Y14" s="77">
        <f ca="1" t="shared" si="4"/>
        <v>1</v>
      </c>
      <c r="Z14" s="33">
        <f ca="1" t="shared" si="4"/>
        <v>10</v>
      </c>
      <c r="AA14" s="77">
        <f ca="1" t="shared" si="4"/>
        <v>2</v>
      </c>
      <c r="AB14" s="33">
        <f ca="1" t="shared" si="4"/>
        <v>5.5</v>
      </c>
      <c r="AC14" s="33">
        <f ca="1" t="shared" si="5"/>
        <v>7</v>
      </c>
      <c r="AD14" s="52">
        <f ca="1" t="shared" si="5"/>
        <v>24.492995997999</v>
      </c>
      <c r="AE14" s="33">
        <f ca="1" t="shared" si="5"/>
        <v>9</v>
      </c>
    </row>
    <row r="15" spans="1:31" ht="15.75">
      <c r="A15" s="53" t="s">
        <v>107</v>
      </c>
      <c r="B15" s="53" t="s">
        <v>79</v>
      </c>
      <c r="C15" s="77">
        <v>10</v>
      </c>
      <c r="D15" s="33">
        <f t="shared" si="0"/>
        <v>3.5</v>
      </c>
      <c r="E15" s="77">
        <v>5</v>
      </c>
      <c r="F15" s="33">
        <f t="shared" si="6"/>
        <v>3.5</v>
      </c>
      <c r="G15" s="77">
        <v>2</v>
      </c>
      <c r="H15" s="33">
        <f t="shared" si="7"/>
        <v>5.5</v>
      </c>
      <c r="I15" s="33">
        <f t="shared" si="8"/>
        <v>10</v>
      </c>
      <c r="J15" s="33">
        <f t="shared" si="9"/>
        <v>5</v>
      </c>
      <c r="K15" s="33">
        <f t="shared" si="10"/>
        <v>2</v>
      </c>
      <c r="L15" s="33">
        <f t="shared" si="11"/>
        <v>17</v>
      </c>
      <c r="M15" s="52">
        <f t="shared" si="12"/>
        <v>12.482989994998</v>
      </c>
      <c r="N15" s="33">
        <f t="shared" si="1"/>
        <v>3</v>
      </c>
      <c r="P15" s="48">
        <f t="shared" si="13"/>
        <v>15</v>
      </c>
      <c r="Q15" s="48">
        <f t="shared" si="14"/>
        <v>14</v>
      </c>
      <c r="R15" s="48">
        <f ca="1" t="shared" si="15"/>
        <v>3.014</v>
      </c>
      <c r="S15" s="48">
        <f t="shared" si="16"/>
        <v>3</v>
      </c>
      <c r="T15" s="48">
        <f t="shared" si="17"/>
        <v>15</v>
      </c>
      <c r="U15" s="53" t="str">
        <f ca="1" t="shared" si="2"/>
        <v>PERRIN Joris</v>
      </c>
      <c r="V15" s="55" t="str">
        <f ca="1" t="shared" si="3"/>
        <v>Truite Passion</v>
      </c>
      <c r="W15" s="77">
        <f ca="1" t="shared" si="4"/>
        <v>4</v>
      </c>
      <c r="X15" s="33">
        <f ca="1" t="shared" si="4"/>
        <v>9</v>
      </c>
      <c r="Y15" s="77">
        <f ca="1" t="shared" si="4"/>
        <v>3</v>
      </c>
      <c r="Z15" s="33">
        <f ca="1" t="shared" si="4"/>
        <v>6.5</v>
      </c>
      <c r="AA15" s="77">
        <f ca="1" t="shared" si="4"/>
        <v>0</v>
      </c>
      <c r="AB15" s="33">
        <f ca="1" t="shared" si="4"/>
        <v>12.5</v>
      </c>
      <c r="AC15" s="33">
        <f ca="1" t="shared" si="5"/>
        <v>7</v>
      </c>
      <c r="AD15" s="52">
        <f ca="1" t="shared" si="5"/>
        <v>27.992995996999998</v>
      </c>
      <c r="AE15" s="33">
        <f ca="1" t="shared" si="5"/>
        <v>10</v>
      </c>
    </row>
    <row r="16" spans="1:31" ht="15.75">
      <c r="A16" s="54" t="s">
        <v>95</v>
      </c>
      <c r="B16" s="53" t="s">
        <v>82</v>
      </c>
      <c r="C16" s="77">
        <v>4</v>
      </c>
      <c r="D16" s="33">
        <f t="shared" si="0"/>
        <v>9</v>
      </c>
      <c r="E16" s="77">
        <v>3</v>
      </c>
      <c r="F16" s="33">
        <f t="shared" si="6"/>
        <v>6.5</v>
      </c>
      <c r="G16" s="77">
        <v>0</v>
      </c>
      <c r="H16" s="33">
        <f t="shared" si="7"/>
        <v>12.5</v>
      </c>
      <c r="I16" s="33">
        <f t="shared" si="8"/>
        <v>4</v>
      </c>
      <c r="J16" s="33">
        <f t="shared" si="9"/>
        <v>3</v>
      </c>
      <c r="K16" s="33">
        <f t="shared" si="10"/>
        <v>0</v>
      </c>
      <c r="L16" s="33">
        <f t="shared" si="11"/>
        <v>7</v>
      </c>
      <c r="M16" s="52">
        <f t="shared" si="12"/>
        <v>27.992995996999998</v>
      </c>
      <c r="N16" s="33">
        <f t="shared" si="1"/>
        <v>10</v>
      </c>
      <c r="P16" s="48">
        <f t="shared" si="13"/>
        <v>16</v>
      </c>
      <c r="Q16" s="48">
        <f t="shared" si="14"/>
        <v>15</v>
      </c>
      <c r="R16" s="48">
        <f ca="1" t="shared" si="15"/>
        <v>10.015</v>
      </c>
      <c r="S16" s="48">
        <f t="shared" si="16"/>
        <v>10</v>
      </c>
      <c r="T16" s="48">
        <f t="shared" si="17"/>
        <v>10</v>
      </c>
      <c r="U16" s="54" t="str">
        <f ca="1" t="shared" si="2"/>
        <v>GUERIN Jojo</v>
      </c>
      <c r="V16" s="55" t="str">
        <f ca="1" t="shared" si="3"/>
        <v>APG38</v>
      </c>
      <c r="W16" s="77">
        <f ca="1" t="shared" si="4"/>
        <v>2</v>
      </c>
      <c r="X16" s="33">
        <f ca="1" t="shared" si="4"/>
        <v>12.5</v>
      </c>
      <c r="Y16" s="77">
        <f ca="1" t="shared" si="4"/>
        <v>1</v>
      </c>
      <c r="Z16" s="33">
        <f ca="1" t="shared" si="4"/>
        <v>10</v>
      </c>
      <c r="AA16" s="77">
        <f ca="1" t="shared" si="4"/>
        <v>2</v>
      </c>
      <c r="AB16" s="33">
        <f ca="1" t="shared" si="4"/>
        <v>5.5</v>
      </c>
      <c r="AC16" s="33">
        <f ca="1" t="shared" si="5"/>
        <v>5</v>
      </c>
      <c r="AD16" s="52">
        <f ca="1" t="shared" si="5"/>
        <v>27.994997997999004</v>
      </c>
      <c r="AE16" s="33">
        <f ca="1" t="shared" si="5"/>
        <v>11</v>
      </c>
    </row>
    <row r="17" spans="1:31" ht="15.75">
      <c r="A17" s="53" t="s">
        <v>12</v>
      </c>
      <c r="B17" s="53" t="s">
        <v>80</v>
      </c>
      <c r="C17" s="77">
        <v>13</v>
      </c>
      <c r="D17" s="33">
        <f t="shared" si="0"/>
        <v>1</v>
      </c>
      <c r="E17" s="77">
        <v>1</v>
      </c>
      <c r="F17" s="33">
        <f t="shared" si="6"/>
        <v>10</v>
      </c>
      <c r="G17" s="77">
        <v>3</v>
      </c>
      <c r="H17" s="33">
        <f t="shared" si="7"/>
        <v>2.5</v>
      </c>
      <c r="I17" s="33">
        <f t="shared" si="8"/>
        <v>13</v>
      </c>
      <c r="J17" s="33">
        <f t="shared" si="9"/>
        <v>1</v>
      </c>
      <c r="K17" s="33">
        <f t="shared" si="10"/>
        <v>3</v>
      </c>
      <c r="L17" s="33">
        <f t="shared" si="11"/>
        <v>17</v>
      </c>
      <c r="M17" s="52">
        <f t="shared" si="12"/>
        <v>13.482986996999001</v>
      </c>
      <c r="N17" s="33">
        <f t="shared" si="1"/>
        <v>4</v>
      </c>
      <c r="P17" s="48">
        <f t="shared" si="13"/>
        <v>17</v>
      </c>
      <c r="Q17" s="48">
        <f t="shared" si="14"/>
        <v>16</v>
      </c>
      <c r="R17" s="48">
        <f ca="1" t="shared" si="15"/>
        <v>4.016</v>
      </c>
      <c r="S17" s="48">
        <f t="shared" si="16"/>
        <v>4</v>
      </c>
      <c r="T17" s="48">
        <f t="shared" si="17"/>
        <v>13</v>
      </c>
      <c r="U17" s="45" t="str">
        <f ca="1" t="shared" si="2"/>
        <v>ALONSO Jean Pierre</v>
      </c>
      <c r="V17" s="55" t="str">
        <f ca="1" t="shared" si="3"/>
        <v>Salmo Toc</v>
      </c>
      <c r="W17" s="77">
        <f ca="1" t="shared" si="4"/>
        <v>2</v>
      </c>
      <c r="X17" s="33">
        <f ca="1" t="shared" si="4"/>
        <v>12.5</v>
      </c>
      <c r="Y17" s="77">
        <f ca="1" t="shared" si="4"/>
        <v>1</v>
      </c>
      <c r="Z17" s="33">
        <f ca="1" t="shared" si="4"/>
        <v>10</v>
      </c>
      <c r="AA17" s="77">
        <f ca="1" t="shared" si="4"/>
        <v>0</v>
      </c>
      <c r="AB17" s="33">
        <f ca="1" t="shared" si="4"/>
        <v>12.5</v>
      </c>
      <c r="AC17" s="33">
        <f ca="1" t="shared" si="5"/>
        <v>3</v>
      </c>
      <c r="AD17" s="52">
        <f ca="1" t="shared" si="5"/>
        <v>34.996997999</v>
      </c>
      <c r="AE17" s="33">
        <f ca="1" t="shared" si="5"/>
        <v>12</v>
      </c>
    </row>
    <row r="18" spans="1:31" ht="15.75">
      <c r="A18" s="53" t="s">
        <v>126</v>
      </c>
      <c r="B18" s="53" t="s">
        <v>79</v>
      </c>
      <c r="C18" s="77">
        <v>6</v>
      </c>
      <c r="D18" s="33">
        <f t="shared" si="0"/>
        <v>5.5</v>
      </c>
      <c r="E18" s="77">
        <v>3</v>
      </c>
      <c r="F18" s="33">
        <f t="shared" si="6"/>
        <v>6.5</v>
      </c>
      <c r="G18" s="77">
        <v>1</v>
      </c>
      <c r="H18" s="33">
        <f t="shared" si="7"/>
        <v>9</v>
      </c>
      <c r="I18" s="33">
        <f t="shared" si="8"/>
        <v>6</v>
      </c>
      <c r="J18" s="33">
        <f t="shared" si="9"/>
        <v>3</v>
      </c>
      <c r="K18" s="33">
        <f t="shared" si="10"/>
        <v>1</v>
      </c>
      <c r="L18" s="33">
        <f t="shared" si="11"/>
        <v>10</v>
      </c>
      <c r="M18" s="52">
        <f t="shared" si="12"/>
        <v>20.989993996999</v>
      </c>
      <c r="N18" s="33">
        <f t="shared" si="1"/>
        <v>8</v>
      </c>
      <c r="P18" s="48">
        <f t="shared" si="13"/>
        <v>18</v>
      </c>
      <c r="Q18" s="48">
        <f t="shared" si="14"/>
        <v>17</v>
      </c>
      <c r="R18" s="48">
        <f ca="1" t="shared" si="15"/>
        <v>8.017</v>
      </c>
      <c r="S18" s="48">
        <f t="shared" si="16"/>
        <v>8</v>
      </c>
      <c r="T18" s="48">
        <f t="shared" si="17"/>
        <v>5</v>
      </c>
      <c r="U18" s="53" t="str">
        <f ca="1" t="shared" si="2"/>
        <v>MENQUET Robert</v>
      </c>
      <c r="V18" s="55" t="str">
        <f ca="1" t="shared" si="3"/>
        <v>Truite Toc</v>
      </c>
      <c r="W18" s="77">
        <f ca="1" t="shared" si="4"/>
        <v>2</v>
      </c>
      <c r="X18" s="33">
        <f ca="1" t="shared" si="4"/>
        <v>12.5</v>
      </c>
      <c r="Y18" s="77">
        <f ca="1" t="shared" si="4"/>
        <v>0</v>
      </c>
      <c r="Z18" s="33">
        <f ca="1" t="shared" si="4"/>
        <v>13.5</v>
      </c>
      <c r="AA18" s="77">
        <f ca="1" t="shared" si="4"/>
        <v>0</v>
      </c>
      <c r="AB18" s="33">
        <f ca="1" t="shared" si="4"/>
        <v>12.5</v>
      </c>
      <c r="AC18" s="33">
        <f ca="1" t="shared" si="5"/>
        <v>2</v>
      </c>
      <c r="AD18" s="52">
        <f ca="1" t="shared" si="5"/>
        <v>38.497997999999995</v>
      </c>
      <c r="AE18" s="33">
        <f ca="1" t="shared" si="5"/>
        <v>13.5</v>
      </c>
    </row>
    <row r="19" spans="1:31" ht="15.75">
      <c r="A19" s="53" t="s">
        <v>110</v>
      </c>
      <c r="B19" s="53" t="s">
        <v>80</v>
      </c>
      <c r="C19" s="77">
        <v>4</v>
      </c>
      <c r="D19" s="33">
        <f t="shared" si="0"/>
        <v>9</v>
      </c>
      <c r="E19" s="77">
        <v>4</v>
      </c>
      <c r="F19" s="33">
        <f t="shared" si="6"/>
        <v>5</v>
      </c>
      <c r="G19" s="77">
        <v>2</v>
      </c>
      <c r="H19" s="33">
        <f t="shared" si="7"/>
        <v>5.5</v>
      </c>
      <c r="I19" s="33">
        <f t="shared" si="8"/>
        <v>4</v>
      </c>
      <c r="J19" s="33">
        <f t="shared" si="9"/>
        <v>4</v>
      </c>
      <c r="K19" s="33">
        <f t="shared" si="10"/>
        <v>2</v>
      </c>
      <c r="L19" s="33">
        <f t="shared" si="11"/>
        <v>10</v>
      </c>
      <c r="M19" s="52">
        <f t="shared" si="12"/>
        <v>19.489995995997997</v>
      </c>
      <c r="N19" s="33">
        <f t="shared" si="1"/>
        <v>7</v>
      </c>
      <c r="P19" s="48">
        <f t="shared" si="13"/>
        <v>19</v>
      </c>
      <c r="Q19" s="48">
        <f t="shared" si="14"/>
        <v>18</v>
      </c>
      <c r="R19" s="48">
        <f ca="1" t="shared" si="15"/>
        <v>7.018</v>
      </c>
      <c r="S19" s="48">
        <f t="shared" si="16"/>
        <v>7</v>
      </c>
      <c r="T19" s="48">
        <f t="shared" si="17"/>
        <v>7</v>
      </c>
      <c r="U19" s="53" t="str">
        <f ca="1" t="shared" si="2"/>
        <v>HUGUET Chantal</v>
      </c>
      <c r="V19" s="55" t="str">
        <f ca="1" t="shared" si="3"/>
        <v>Salmo Toc</v>
      </c>
      <c r="W19" s="77">
        <f ca="1" t="shared" si="4"/>
        <v>2</v>
      </c>
      <c r="X19" s="33">
        <f ca="1" t="shared" si="4"/>
        <v>12.5</v>
      </c>
      <c r="Y19" s="77">
        <f ca="1" t="shared" si="4"/>
        <v>0</v>
      </c>
      <c r="Z19" s="33">
        <f ca="1" t="shared" si="4"/>
        <v>13.5</v>
      </c>
      <c r="AA19" s="77">
        <f ca="1" t="shared" si="4"/>
        <v>0</v>
      </c>
      <c r="AB19" s="33">
        <f ca="1" t="shared" si="4"/>
        <v>12.5</v>
      </c>
      <c r="AC19" s="33">
        <f ca="1" t="shared" si="5"/>
        <v>2</v>
      </c>
      <c r="AD19" s="52">
        <f ca="1" t="shared" si="5"/>
        <v>38.497997999999995</v>
      </c>
      <c r="AE19" s="33">
        <f ca="1" t="shared" si="5"/>
        <v>13.5</v>
      </c>
    </row>
    <row r="20" spans="1:31" ht="15.75">
      <c r="A20" s="33"/>
      <c r="B20" s="33"/>
      <c r="C20" s="33"/>
      <c r="D20" s="33">
        <f t="shared" si="0"/>
      </c>
      <c r="E20" s="33"/>
      <c r="F20" s="33">
        <f t="shared" si="6"/>
      </c>
      <c r="G20" s="33"/>
      <c r="H20" s="33">
        <f t="shared" si="7"/>
      </c>
      <c r="I20" s="33">
        <f t="shared" si="8"/>
        <v>0</v>
      </c>
      <c r="J20" s="33">
        <f t="shared" si="9"/>
        <v>0</v>
      </c>
      <c r="K20" s="33">
        <f t="shared" si="10"/>
        <v>0</v>
      </c>
      <c r="L20" s="33">
        <f t="shared" si="11"/>
      </c>
      <c r="M20" s="52">
        <f t="shared" si="12"/>
        <v>200</v>
      </c>
      <c r="N20" s="33">
        <f t="shared" si="1"/>
      </c>
      <c r="P20" s="48" t="b">
        <f t="shared" si="13"/>
        <v>0</v>
      </c>
      <c r="Q20" s="48">
        <f t="shared" si="14"/>
      </c>
      <c r="R20" s="48">
        <f ca="1" t="shared" si="15"/>
      </c>
      <c r="S20" s="48">
        <f t="shared" si="16"/>
      </c>
      <c r="T20" s="48">
        <f t="shared" si="17"/>
      </c>
      <c r="U20" s="53">
        <f ca="1" t="shared" si="2"/>
      </c>
      <c r="V20" s="55">
        <f ca="1" t="shared" si="3"/>
      </c>
      <c r="W20" s="33">
        <f ca="1" t="shared" si="4"/>
      </c>
      <c r="X20" s="33">
        <f ca="1" t="shared" si="4"/>
      </c>
      <c r="Y20" s="33">
        <f ca="1" t="shared" si="4"/>
      </c>
      <c r="Z20" s="33">
        <f ca="1" t="shared" si="4"/>
      </c>
      <c r="AA20" s="33">
        <f ca="1" t="shared" si="4"/>
      </c>
      <c r="AB20" s="33">
        <f ca="1" t="shared" si="4"/>
      </c>
      <c r="AC20" s="33">
        <f ca="1" t="shared" si="5"/>
      </c>
      <c r="AD20" s="52">
        <f ca="1" t="shared" si="5"/>
      </c>
      <c r="AE20" s="33">
        <f ca="1" t="shared" si="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5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 t="shared" si="4"/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5">
        <f ca="1" t="shared" si="3"/>
      </c>
      <c r="W22" s="33">
        <f aca="true" ca="1" t="shared" si="18" ref="W22:AB24">IF($T22="","",OFFSET(C$1,$T22,))</f>
      </c>
      <c r="X22" s="33">
        <f ca="1" t="shared" si="18"/>
      </c>
      <c r="Y22" s="33">
        <f ca="1" t="shared" si="18"/>
      </c>
      <c r="Z22" s="33">
        <f ca="1" t="shared" si="18"/>
      </c>
      <c r="AA22" s="33">
        <f ca="1" t="shared" si="18"/>
      </c>
      <c r="AB22" s="33">
        <f ca="1" t="shared" si="18"/>
      </c>
      <c r="AC22" s="33">
        <f aca="true" ca="1" t="shared" si="19" ref="AC22:AE24">IF($T22="","",OFFSET(L$1,$T22,))</f>
      </c>
      <c r="AD22" s="52">
        <f ca="1" t="shared" si="19"/>
      </c>
      <c r="AE22" s="33">
        <f ca="1" t="shared" si="19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5">
        <f ca="1" t="shared" si="3"/>
      </c>
      <c r="W23" s="33">
        <f ca="1" t="shared" si="18"/>
      </c>
      <c r="X23" s="33">
        <f ca="1" t="shared" si="18"/>
      </c>
      <c r="Y23" s="33">
        <f ca="1" t="shared" si="18"/>
      </c>
      <c r="Z23" s="33">
        <f ca="1" t="shared" si="18"/>
      </c>
      <c r="AA23" s="33">
        <f ca="1" t="shared" si="18"/>
      </c>
      <c r="AB23" s="33">
        <f ca="1" t="shared" si="18"/>
      </c>
      <c r="AC23" s="33">
        <f ca="1" t="shared" si="19"/>
      </c>
      <c r="AD23" s="52">
        <f ca="1" t="shared" si="19"/>
      </c>
      <c r="AE23" s="33">
        <f ca="1" t="shared" si="19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5">
        <f ca="1" t="shared" si="3"/>
      </c>
      <c r="W24" s="33">
        <f ca="1" t="shared" si="18"/>
      </c>
      <c r="X24" s="33">
        <f ca="1" t="shared" si="18"/>
      </c>
      <c r="Y24" s="33">
        <f ca="1" t="shared" si="18"/>
      </c>
      <c r="Z24" s="33">
        <f ca="1" t="shared" si="18"/>
      </c>
      <c r="AA24" s="33">
        <f ca="1" t="shared" si="18"/>
      </c>
      <c r="AB24" s="33">
        <f ca="1" t="shared" si="18"/>
      </c>
      <c r="AC24" s="33">
        <f ca="1" t="shared" si="19"/>
      </c>
      <c r="AD24" s="52">
        <f ca="1" t="shared" si="19"/>
      </c>
      <c r="AE24" s="33">
        <f ca="1" t="shared" si="19"/>
      </c>
    </row>
    <row r="27" spans="1:26" ht="23.25">
      <c r="A27" s="1" t="s">
        <v>129</v>
      </c>
      <c r="B27" s="2" t="s">
        <v>22</v>
      </c>
      <c r="C27" s="2" t="s">
        <v>16</v>
      </c>
      <c r="D27" s="2"/>
      <c r="E27" s="2"/>
      <c r="F27" s="2" t="s">
        <v>58</v>
      </c>
      <c r="I27" s="2"/>
      <c r="J27" s="2"/>
      <c r="U27" s="1" t="s">
        <v>129</v>
      </c>
      <c r="V27" s="2" t="s">
        <v>22</v>
      </c>
      <c r="W27" s="2" t="s">
        <v>16</v>
      </c>
      <c r="X27" s="2"/>
      <c r="Y27" s="2"/>
      <c r="Z27" s="2" t="str">
        <f>F27</f>
        <v>A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14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100"/>
    </row>
    <row r="31" spans="1:31" ht="15.75">
      <c r="A31" s="54" t="s">
        <v>32</v>
      </c>
      <c r="B31" s="53" t="s">
        <v>81</v>
      </c>
      <c r="C31" s="77">
        <v>13.5</v>
      </c>
      <c r="D31" s="33">
        <f>IF(OR(A31="",C31=""),"",RANK(C31,$C$31:$C$49,0)+(COUNT($C$31:$C$49)+1-RANK(C31,$C$31:$C$49,0)-RANK(C31,$C$31:$C$49,1))/2)</f>
        <v>6</v>
      </c>
      <c r="E31" s="77">
        <v>19</v>
      </c>
      <c r="F31" s="33">
        <f>IF(OR(A31="",E31=""),"",RANK(E31,$E$31:$E$49,0)+(COUNT($E$31:$E$49)+1-RANK(E31,$E$31:$E$49,0)-RANK(E31,$E$31:$E$49,1))/2)</f>
        <v>1</v>
      </c>
      <c r="G31" s="77">
        <v>10</v>
      </c>
      <c r="H31" s="33">
        <f>IF(OR(A31="",G31=""),"",RANK(G31,$G$31:$G$49,0)+(COUNT($G$31:$G$49)+1-RANK(G31,$G$31:$G$49,0)-RANK(G31,$G$31:$G$49,1))/2)</f>
        <v>2</v>
      </c>
      <c r="I31" s="33">
        <f>C31</f>
        <v>13.5</v>
      </c>
      <c r="J31" s="33">
        <f>E31</f>
        <v>19</v>
      </c>
      <c r="K31" s="33">
        <f>G31</f>
        <v>10</v>
      </c>
      <c r="L31" s="33">
        <f>IF(A31=0,"",SUM(C31,E31,G31))</f>
        <v>42.5</v>
      </c>
      <c r="M31" s="52">
        <f>SUM(D31,F31,H31,IF(L31="",200,-L31/10^3),-LARGE(I31:K31,1)/10^6,-LARGE(I31:K31,2)/10^9,-LARGE(I31:K31,3)/10^12)</f>
        <v>8.957480986490001</v>
      </c>
      <c r="N31" s="33">
        <f>IF(L31="","",RANK(M31,$M$31:$M$49,1)+(COUNT($M$31:$M$49)+1-RANK(M31,$M$31:$M$49,0)-RANK(M31,$M$31:$M$49,1))/2)</f>
        <v>1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1.03</v>
      </c>
      <c r="S31" s="48">
        <f>IF(R31="","",RANK(R31,R$31:R$49,1))</f>
        <v>1</v>
      </c>
      <c r="T31" s="48">
        <f>IF(S31="","",INDEX(Q$31:Q$49,MATCH(ROW(P1),S$31:S$49,0)))</f>
        <v>30</v>
      </c>
      <c r="U31" s="53" t="str">
        <f ca="1">IF($T31="","",OFFSET(A$1,$T31,))</f>
        <v>SURIN Nicolas</v>
      </c>
      <c r="V31" s="55" t="str">
        <f ca="1">IF($T31="","",OFFSET(B$1,$T31,))</f>
        <v>Salmo Toc</v>
      </c>
      <c r="W31" s="77">
        <f aca="true" ca="1" t="shared" si="20" ref="W31:AB49">IF($T31="","",OFFSET(C$1,$T31,))</f>
        <v>13.5</v>
      </c>
      <c r="X31" s="33">
        <f ca="1" t="shared" si="20"/>
        <v>6</v>
      </c>
      <c r="Y31" s="77">
        <f ca="1" t="shared" si="20"/>
        <v>19</v>
      </c>
      <c r="Z31" s="33">
        <f ca="1" t="shared" si="20"/>
        <v>1</v>
      </c>
      <c r="AA31" s="77">
        <f ca="1" t="shared" si="20"/>
        <v>10</v>
      </c>
      <c r="AB31" s="33">
        <f ca="1" t="shared" si="20"/>
        <v>2</v>
      </c>
      <c r="AC31" s="33">
        <f aca="true" ca="1" t="shared" si="21" ref="AC31:AE49">IF($T31="","",OFFSET(L$1,$T31,))</f>
        <v>42.5</v>
      </c>
      <c r="AD31" s="52">
        <f ca="1" t="shared" si="21"/>
        <v>8.957480986490001</v>
      </c>
      <c r="AE31" s="33">
        <f ca="1" t="shared" si="21"/>
        <v>1</v>
      </c>
    </row>
    <row r="32" spans="1:31" ht="15.75" customHeight="1">
      <c r="A32" s="53" t="s">
        <v>113</v>
      </c>
      <c r="B32" s="53" t="s">
        <v>79</v>
      </c>
      <c r="C32" s="77">
        <v>23</v>
      </c>
      <c r="D32" s="33">
        <f aca="true" t="shared" si="22" ref="D32:D49">IF(OR(A32="",C32=""),"",RANK(C32,$C$31:$C$49,0)+(COUNT($C$31:$C$49)+1-RANK(C32,$C$31:$C$49,0)-RANK(C32,$C$31:$C$49,1))/2)</f>
        <v>2</v>
      </c>
      <c r="E32" s="77">
        <v>10</v>
      </c>
      <c r="F32" s="33">
        <f aca="true" t="shared" si="23" ref="F32:F49">IF(OR(A32="",E32=""),"",RANK(E32,$E$31:$E$49,0)+(COUNT($E$31:$E$49)+1-RANK(E32,$E$31:$E$49,0)-RANK(E32,$E$31:$E$49,1))/2)</f>
        <v>2</v>
      </c>
      <c r="G32" s="77">
        <v>6</v>
      </c>
      <c r="H32" s="33">
        <f aca="true" t="shared" si="24" ref="H32:H49">IF(OR(A32="",G32=""),"",RANK(G32,$G$31:$G$49,0)+(COUNT($G$31:$G$49)+1-RANK(G32,$G$31:$G$49,0)-RANK(G32,$G$31:$G$49,1))/2)</f>
        <v>5</v>
      </c>
      <c r="I32" s="33">
        <f aca="true" t="shared" si="25" ref="I32:I49">C32</f>
        <v>23</v>
      </c>
      <c r="J32" s="33">
        <f aca="true" t="shared" si="26" ref="J32:J49">E32</f>
        <v>10</v>
      </c>
      <c r="K32" s="33">
        <f aca="true" t="shared" si="27" ref="K32:K49">G32</f>
        <v>6</v>
      </c>
      <c r="L32" s="33">
        <f aca="true" t="shared" si="28" ref="L32:L49">IF(A32=0,"",SUM(C32,E32,G32))</f>
        <v>39</v>
      </c>
      <c r="M32" s="52">
        <f aca="true" t="shared" si="29" ref="M32:M49">SUM(D32,F32,H32,IF(L32="",200,-L32/10^3),-LARGE(I32:K32,1)/10^6,-LARGE(I32:K32,2)/10^9,-LARGE(I32:K32,3)/10^12)</f>
        <v>8.960976989993998</v>
      </c>
      <c r="N32" s="33">
        <f aca="true" t="shared" si="30" ref="N32:N49">IF(L32="","",RANK(M32,$M$31:$M$49,1)+(COUNT($M$31:$M$49)+1-RANK(M32,$M$31:$M$49,0)-RANK(M32,$M$31:$M$49,1))/2)</f>
        <v>2</v>
      </c>
      <c r="P32" s="48">
        <f aca="true" t="shared" si="31" ref="P32:P49">IF((A32&lt;&gt;""),ROW(A32))</f>
        <v>32</v>
      </c>
      <c r="Q32" s="48">
        <f aca="true" t="shared" si="32" ref="Q32:Q49">IF(Q$30&gt;=ROW(P2),SMALL(P$31:P$49,ROW(P2))-1,"")</f>
        <v>31</v>
      </c>
      <c r="R32" s="48">
        <f aca="true" ca="1" t="shared" si="33" ref="R32:R49">IF($Q32="","",OFFSET(N$1,Q32,)+(Q32/1000))</f>
        <v>2.031</v>
      </c>
      <c r="S32" s="48">
        <f aca="true" t="shared" si="34" ref="S32:S49">IF(R32="","",RANK(R32,R$31:R$49,1))</f>
        <v>2</v>
      </c>
      <c r="T32" s="48">
        <f aca="true" t="shared" si="35" ref="T32:T49">IF(S32="","",INDEX(Q$31:Q$49,MATCH(ROW(P2),S$31:S$49,0)))</f>
        <v>31</v>
      </c>
      <c r="U32" s="53" t="str">
        <f aca="true" ca="1" t="shared" si="36" ref="U32:V49">IF($T32="","",OFFSET(A$1,$T32,))</f>
        <v>ROJO DIAZ Jean-Pierre</v>
      </c>
      <c r="V32" s="55" t="str">
        <f ca="1" t="shared" si="36"/>
        <v>No Kill 33</v>
      </c>
      <c r="W32" s="77">
        <f ca="1" t="shared" si="20"/>
        <v>23</v>
      </c>
      <c r="X32" s="33">
        <f ca="1" t="shared" si="20"/>
        <v>2</v>
      </c>
      <c r="Y32" s="77">
        <f ca="1" t="shared" si="20"/>
        <v>10</v>
      </c>
      <c r="Z32" s="33">
        <f ca="1" t="shared" si="20"/>
        <v>2</v>
      </c>
      <c r="AA32" s="77">
        <f ca="1" t="shared" si="20"/>
        <v>6</v>
      </c>
      <c r="AB32" s="33">
        <f ca="1" t="shared" si="20"/>
        <v>5</v>
      </c>
      <c r="AC32" s="33">
        <f ca="1" t="shared" si="21"/>
        <v>39</v>
      </c>
      <c r="AD32" s="52">
        <f ca="1" t="shared" si="21"/>
        <v>8.960976989993998</v>
      </c>
      <c r="AE32" s="33">
        <f ca="1" t="shared" si="21"/>
        <v>2</v>
      </c>
    </row>
    <row r="33" spans="1:31" ht="15.75">
      <c r="A33" s="53" t="s">
        <v>10</v>
      </c>
      <c r="B33" s="53" t="s">
        <v>78</v>
      </c>
      <c r="C33" s="77">
        <v>7</v>
      </c>
      <c r="D33" s="33">
        <f t="shared" si="22"/>
        <v>11</v>
      </c>
      <c r="E33" s="77">
        <v>2</v>
      </c>
      <c r="F33" s="33">
        <f t="shared" si="23"/>
        <v>13</v>
      </c>
      <c r="G33" s="77">
        <v>2</v>
      </c>
      <c r="H33" s="33">
        <f t="shared" si="24"/>
        <v>13.5</v>
      </c>
      <c r="I33" s="33">
        <f t="shared" si="25"/>
        <v>7</v>
      </c>
      <c r="J33" s="33">
        <f t="shared" si="26"/>
        <v>2</v>
      </c>
      <c r="K33" s="33">
        <f t="shared" si="27"/>
        <v>2</v>
      </c>
      <c r="L33" s="33">
        <f t="shared" si="28"/>
        <v>11</v>
      </c>
      <c r="M33" s="52">
        <f t="shared" si="29"/>
        <v>37.488992997998004</v>
      </c>
      <c r="N33" s="33">
        <f t="shared" si="30"/>
        <v>13</v>
      </c>
      <c r="P33" s="48">
        <f t="shared" si="31"/>
        <v>33</v>
      </c>
      <c r="Q33" s="48">
        <f t="shared" si="32"/>
        <v>32</v>
      </c>
      <c r="R33" s="48">
        <f ca="1" t="shared" si="33"/>
        <v>13.032</v>
      </c>
      <c r="S33" s="48">
        <f t="shared" si="34"/>
        <v>13</v>
      </c>
      <c r="T33" s="48">
        <f t="shared" si="35"/>
        <v>43</v>
      </c>
      <c r="U33" s="53" t="str">
        <f ca="1" t="shared" si="36"/>
        <v>LESPIELLE Eric</v>
      </c>
      <c r="V33" s="55" t="str">
        <f ca="1" t="shared" si="36"/>
        <v>No Kill 09</v>
      </c>
      <c r="W33" s="77">
        <f ca="1" t="shared" si="20"/>
        <v>24</v>
      </c>
      <c r="X33" s="33">
        <f ca="1" t="shared" si="20"/>
        <v>1</v>
      </c>
      <c r="Y33" s="77">
        <f ca="1" t="shared" si="20"/>
        <v>7</v>
      </c>
      <c r="Z33" s="33">
        <f ca="1" t="shared" si="20"/>
        <v>4.5</v>
      </c>
      <c r="AA33" s="77">
        <f ca="1" t="shared" si="20"/>
        <v>4</v>
      </c>
      <c r="AB33" s="33">
        <f ca="1" t="shared" si="20"/>
        <v>8.5</v>
      </c>
      <c r="AC33" s="33">
        <f ca="1" t="shared" si="21"/>
        <v>35</v>
      </c>
      <c r="AD33" s="52">
        <f ca="1" t="shared" si="21"/>
        <v>13.964975992996</v>
      </c>
      <c r="AE33" s="33">
        <f ca="1" t="shared" si="21"/>
        <v>3</v>
      </c>
    </row>
    <row r="34" spans="1:31" ht="15.75">
      <c r="A34" s="53" t="s">
        <v>142</v>
      </c>
      <c r="B34" s="53" t="s">
        <v>84</v>
      </c>
      <c r="C34" s="77">
        <v>7</v>
      </c>
      <c r="D34" s="33">
        <f t="shared" si="22"/>
        <v>11</v>
      </c>
      <c r="E34" s="77">
        <v>3</v>
      </c>
      <c r="F34" s="33">
        <f t="shared" si="23"/>
        <v>11</v>
      </c>
      <c r="G34" s="77">
        <v>4</v>
      </c>
      <c r="H34" s="33">
        <f t="shared" si="24"/>
        <v>8.5</v>
      </c>
      <c r="I34" s="33">
        <f t="shared" si="25"/>
        <v>7</v>
      </c>
      <c r="J34" s="33">
        <f t="shared" si="26"/>
        <v>3</v>
      </c>
      <c r="K34" s="33">
        <f t="shared" si="27"/>
        <v>4</v>
      </c>
      <c r="L34" s="33">
        <f t="shared" si="28"/>
        <v>14</v>
      </c>
      <c r="M34" s="52">
        <f t="shared" si="29"/>
        <v>30.485992995997</v>
      </c>
      <c r="N34" s="33">
        <f t="shared" si="30"/>
        <v>12</v>
      </c>
      <c r="P34" s="48">
        <f t="shared" si="31"/>
        <v>34</v>
      </c>
      <c r="Q34" s="48">
        <f t="shared" si="32"/>
        <v>33</v>
      </c>
      <c r="R34" s="48">
        <f ca="1" t="shared" si="33"/>
        <v>12.033</v>
      </c>
      <c r="S34" s="48">
        <f t="shared" si="34"/>
        <v>12</v>
      </c>
      <c r="T34" s="48">
        <f t="shared" si="35"/>
        <v>36</v>
      </c>
      <c r="U34" s="53" t="str">
        <f ca="1" t="shared" si="36"/>
        <v>HERNANDEZ Franck</v>
      </c>
      <c r="V34" s="55" t="str">
        <f ca="1" t="shared" si="36"/>
        <v>PSM Artico</v>
      </c>
      <c r="W34" s="77">
        <f ca="1" t="shared" si="20"/>
        <v>13</v>
      </c>
      <c r="X34" s="33">
        <f ca="1" t="shared" si="20"/>
        <v>7</v>
      </c>
      <c r="Y34" s="77">
        <f ca="1" t="shared" si="20"/>
        <v>7</v>
      </c>
      <c r="Z34" s="33">
        <f ca="1" t="shared" si="20"/>
        <v>4.5</v>
      </c>
      <c r="AA34" s="77">
        <f ca="1" t="shared" si="20"/>
        <v>8</v>
      </c>
      <c r="AB34" s="33">
        <f ca="1" t="shared" si="20"/>
        <v>3</v>
      </c>
      <c r="AC34" s="33">
        <f ca="1" t="shared" si="21"/>
        <v>28</v>
      </c>
      <c r="AD34" s="52">
        <f ca="1" t="shared" si="21"/>
        <v>14.471986991992999</v>
      </c>
      <c r="AE34" s="33">
        <f ca="1" t="shared" si="21"/>
        <v>4</v>
      </c>
    </row>
    <row r="35" spans="1:31" ht="15.75">
      <c r="A35" s="53" t="s">
        <v>124</v>
      </c>
      <c r="B35" s="53" t="s">
        <v>81</v>
      </c>
      <c r="C35" s="77">
        <v>19</v>
      </c>
      <c r="D35" s="33">
        <f t="shared" si="22"/>
        <v>3</v>
      </c>
      <c r="E35" s="77">
        <v>3</v>
      </c>
      <c r="F35" s="33">
        <f t="shared" si="23"/>
        <v>11</v>
      </c>
      <c r="G35" s="77">
        <v>2</v>
      </c>
      <c r="H35" s="33">
        <f t="shared" si="24"/>
        <v>13.5</v>
      </c>
      <c r="I35" s="33">
        <f t="shared" si="25"/>
        <v>19</v>
      </c>
      <c r="J35" s="33">
        <f t="shared" si="26"/>
        <v>3</v>
      </c>
      <c r="K35" s="33">
        <f t="shared" si="27"/>
        <v>2</v>
      </c>
      <c r="L35" s="33">
        <f t="shared" si="28"/>
        <v>24</v>
      </c>
      <c r="M35" s="52">
        <f t="shared" si="29"/>
        <v>27.475980996997997</v>
      </c>
      <c r="N35" s="33">
        <f t="shared" si="30"/>
        <v>10</v>
      </c>
      <c r="P35" s="48">
        <f t="shared" si="31"/>
        <v>35</v>
      </c>
      <c r="Q35" s="48">
        <f t="shared" si="32"/>
        <v>34</v>
      </c>
      <c r="R35" s="48">
        <f ca="1" t="shared" si="33"/>
        <v>10.034</v>
      </c>
      <c r="S35" s="48">
        <f t="shared" si="34"/>
        <v>10</v>
      </c>
      <c r="T35" s="48">
        <f t="shared" si="35"/>
        <v>37</v>
      </c>
      <c r="U35" s="53" t="str">
        <f ca="1" t="shared" si="36"/>
        <v>FARCY Pascal</v>
      </c>
      <c r="V35" s="55" t="str">
        <f ca="1" t="shared" si="36"/>
        <v>Salmo Garonne</v>
      </c>
      <c r="W35" s="77">
        <f ca="1" t="shared" si="20"/>
        <v>8</v>
      </c>
      <c r="X35" s="33">
        <f ca="1" t="shared" si="20"/>
        <v>9</v>
      </c>
      <c r="Y35" s="77">
        <f ca="1" t="shared" si="20"/>
        <v>6</v>
      </c>
      <c r="Z35" s="33">
        <f ca="1" t="shared" si="20"/>
        <v>7</v>
      </c>
      <c r="AA35" s="77">
        <f ca="1" t="shared" si="20"/>
        <v>11</v>
      </c>
      <c r="AB35" s="33">
        <f ca="1" t="shared" si="20"/>
        <v>1</v>
      </c>
      <c r="AC35" s="33">
        <f ca="1" t="shared" si="21"/>
        <v>25</v>
      </c>
      <c r="AD35" s="52">
        <f ca="1" t="shared" si="21"/>
        <v>16.974988991994</v>
      </c>
      <c r="AE35" s="33">
        <f ca="1" t="shared" si="21"/>
        <v>5</v>
      </c>
    </row>
    <row r="36" spans="1:31" ht="15.75">
      <c r="A36" s="54" t="s">
        <v>111</v>
      </c>
      <c r="B36" s="53" t="s">
        <v>82</v>
      </c>
      <c r="C36" s="77">
        <v>17</v>
      </c>
      <c r="D36" s="33">
        <f t="shared" si="22"/>
        <v>4</v>
      </c>
      <c r="E36" s="77">
        <v>3</v>
      </c>
      <c r="F36" s="33">
        <f t="shared" si="23"/>
        <v>11</v>
      </c>
      <c r="G36" s="77">
        <v>4</v>
      </c>
      <c r="H36" s="33">
        <f t="shared" si="24"/>
        <v>8.5</v>
      </c>
      <c r="I36" s="33">
        <f t="shared" si="25"/>
        <v>17</v>
      </c>
      <c r="J36" s="33">
        <f t="shared" si="26"/>
        <v>3</v>
      </c>
      <c r="K36" s="33">
        <f t="shared" si="27"/>
        <v>4</v>
      </c>
      <c r="L36" s="33">
        <f t="shared" si="28"/>
        <v>24</v>
      </c>
      <c r="M36" s="52">
        <f t="shared" si="29"/>
        <v>23.475982995997</v>
      </c>
      <c r="N36" s="33">
        <f t="shared" si="30"/>
        <v>8</v>
      </c>
      <c r="P36" s="48">
        <f t="shared" si="31"/>
        <v>36</v>
      </c>
      <c r="Q36" s="48">
        <f t="shared" si="32"/>
        <v>35</v>
      </c>
      <c r="R36" s="48">
        <f ca="1" t="shared" si="33"/>
        <v>8.035</v>
      </c>
      <c r="S36" s="48">
        <f t="shared" si="34"/>
        <v>8</v>
      </c>
      <c r="T36" s="48">
        <f t="shared" si="35"/>
        <v>38</v>
      </c>
      <c r="U36" s="54" t="str">
        <f ca="1" t="shared" si="36"/>
        <v>PITON Dominique</v>
      </c>
      <c r="V36" s="55" t="str">
        <f ca="1" t="shared" si="36"/>
        <v>APG38</v>
      </c>
      <c r="W36" s="77">
        <f ca="1" t="shared" si="20"/>
        <v>15</v>
      </c>
      <c r="X36" s="33">
        <f ca="1" t="shared" si="20"/>
        <v>5</v>
      </c>
      <c r="Y36" s="77">
        <f ca="1" t="shared" si="20"/>
        <v>8</v>
      </c>
      <c r="Z36" s="33">
        <f ca="1" t="shared" si="20"/>
        <v>3</v>
      </c>
      <c r="AA36" s="77">
        <f ca="1" t="shared" si="20"/>
        <v>3</v>
      </c>
      <c r="AB36" s="33">
        <f ca="1" t="shared" si="20"/>
        <v>11.5</v>
      </c>
      <c r="AC36" s="33">
        <f ca="1" t="shared" si="21"/>
        <v>26</v>
      </c>
      <c r="AD36" s="52">
        <f ca="1" t="shared" si="21"/>
        <v>19.473984991997</v>
      </c>
      <c r="AE36" s="33">
        <f ca="1" t="shared" si="21"/>
        <v>6</v>
      </c>
    </row>
    <row r="37" spans="1:31" ht="15.75" customHeight="1">
      <c r="A37" s="53" t="s">
        <v>92</v>
      </c>
      <c r="B37" s="53" t="s">
        <v>84</v>
      </c>
      <c r="C37" s="77">
        <v>13</v>
      </c>
      <c r="D37" s="33">
        <f t="shared" si="22"/>
        <v>7</v>
      </c>
      <c r="E37" s="77">
        <v>7</v>
      </c>
      <c r="F37" s="33">
        <f t="shared" si="23"/>
        <v>4.5</v>
      </c>
      <c r="G37" s="77">
        <v>8</v>
      </c>
      <c r="H37" s="33">
        <f t="shared" si="24"/>
        <v>3</v>
      </c>
      <c r="I37" s="33">
        <f t="shared" si="25"/>
        <v>13</v>
      </c>
      <c r="J37" s="33">
        <f t="shared" si="26"/>
        <v>7</v>
      </c>
      <c r="K37" s="33">
        <f t="shared" si="27"/>
        <v>8</v>
      </c>
      <c r="L37" s="33">
        <f t="shared" si="28"/>
        <v>28</v>
      </c>
      <c r="M37" s="52">
        <f t="shared" si="29"/>
        <v>14.471986991992999</v>
      </c>
      <c r="N37" s="33">
        <f t="shared" si="30"/>
        <v>4</v>
      </c>
      <c r="P37" s="48">
        <f t="shared" si="31"/>
        <v>37</v>
      </c>
      <c r="Q37" s="48">
        <f t="shared" si="32"/>
        <v>36</v>
      </c>
      <c r="R37" s="48">
        <f ca="1" t="shared" si="33"/>
        <v>4.036</v>
      </c>
      <c r="S37" s="48">
        <f t="shared" si="34"/>
        <v>4</v>
      </c>
      <c r="T37" s="48">
        <f t="shared" si="35"/>
        <v>42</v>
      </c>
      <c r="U37" s="53" t="str">
        <f ca="1" t="shared" si="36"/>
        <v>ODET Alain</v>
      </c>
      <c r="V37" s="55" t="str">
        <f ca="1" t="shared" si="36"/>
        <v>Truite Passion</v>
      </c>
      <c r="W37" s="77">
        <f ca="1" t="shared" si="20"/>
        <v>10.5</v>
      </c>
      <c r="X37" s="33">
        <f ca="1" t="shared" si="20"/>
        <v>8</v>
      </c>
      <c r="Y37" s="77">
        <f ca="1" t="shared" si="20"/>
        <v>4</v>
      </c>
      <c r="Z37" s="33">
        <f ca="1" t="shared" si="20"/>
        <v>9</v>
      </c>
      <c r="AA37" s="77">
        <f ca="1" t="shared" si="20"/>
        <v>7</v>
      </c>
      <c r="AB37" s="33">
        <f ca="1" t="shared" si="20"/>
        <v>4</v>
      </c>
      <c r="AC37" s="33">
        <f ca="1" t="shared" si="21"/>
        <v>21.5</v>
      </c>
      <c r="AD37" s="52">
        <f ca="1" t="shared" si="21"/>
        <v>20.978489492996</v>
      </c>
      <c r="AE37" s="33">
        <f ca="1" t="shared" si="21"/>
        <v>7</v>
      </c>
    </row>
    <row r="38" spans="1:31" ht="15.75">
      <c r="A38" s="53" t="s">
        <v>11</v>
      </c>
      <c r="B38" s="53" t="s">
        <v>80</v>
      </c>
      <c r="C38" s="77">
        <v>8</v>
      </c>
      <c r="D38" s="33">
        <f t="shared" si="22"/>
        <v>9</v>
      </c>
      <c r="E38" s="77">
        <v>6</v>
      </c>
      <c r="F38" s="33">
        <f t="shared" si="23"/>
        <v>7</v>
      </c>
      <c r="G38" s="77">
        <v>11</v>
      </c>
      <c r="H38" s="33">
        <f t="shared" si="24"/>
        <v>1</v>
      </c>
      <c r="I38" s="33">
        <f t="shared" si="25"/>
        <v>8</v>
      </c>
      <c r="J38" s="33">
        <f t="shared" si="26"/>
        <v>6</v>
      </c>
      <c r="K38" s="33">
        <f t="shared" si="27"/>
        <v>11</v>
      </c>
      <c r="L38" s="33">
        <f t="shared" si="28"/>
        <v>25</v>
      </c>
      <c r="M38" s="52">
        <f t="shared" si="29"/>
        <v>16.974988991994</v>
      </c>
      <c r="N38" s="33">
        <f t="shared" si="30"/>
        <v>5</v>
      </c>
      <c r="P38" s="48">
        <f t="shared" si="31"/>
        <v>38</v>
      </c>
      <c r="Q38" s="48">
        <f t="shared" si="32"/>
        <v>37</v>
      </c>
      <c r="R38" s="48">
        <f ca="1" t="shared" si="33"/>
        <v>5.037</v>
      </c>
      <c r="S38" s="48">
        <f t="shared" si="34"/>
        <v>5</v>
      </c>
      <c r="T38" s="48">
        <f t="shared" si="35"/>
        <v>35</v>
      </c>
      <c r="U38" s="53" t="str">
        <f ca="1" t="shared" si="36"/>
        <v>ARMANET Sébastien</v>
      </c>
      <c r="V38" s="55" t="str">
        <f ca="1" t="shared" si="36"/>
        <v>Truite Passion</v>
      </c>
      <c r="W38" s="77">
        <f ca="1" t="shared" si="20"/>
        <v>17</v>
      </c>
      <c r="X38" s="33">
        <f ca="1" t="shared" si="20"/>
        <v>4</v>
      </c>
      <c r="Y38" s="77">
        <f ca="1" t="shared" si="20"/>
        <v>3</v>
      </c>
      <c r="Z38" s="33">
        <f ca="1" t="shared" si="20"/>
        <v>11</v>
      </c>
      <c r="AA38" s="77">
        <f ca="1" t="shared" si="20"/>
        <v>4</v>
      </c>
      <c r="AB38" s="33">
        <f ca="1" t="shared" si="20"/>
        <v>8.5</v>
      </c>
      <c r="AC38" s="33">
        <f ca="1" t="shared" si="21"/>
        <v>24</v>
      </c>
      <c r="AD38" s="52">
        <f ca="1" t="shared" si="21"/>
        <v>23.475982995997</v>
      </c>
      <c r="AE38" s="33">
        <f ca="1" t="shared" si="21"/>
        <v>8</v>
      </c>
    </row>
    <row r="39" spans="1:31" ht="15.75">
      <c r="A39" s="53" t="s">
        <v>9</v>
      </c>
      <c r="B39" s="53" t="s">
        <v>47</v>
      </c>
      <c r="C39" s="77">
        <v>15</v>
      </c>
      <c r="D39" s="33">
        <f t="shared" si="22"/>
        <v>5</v>
      </c>
      <c r="E39" s="77">
        <v>8</v>
      </c>
      <c r="F39" s="33">
        <f t="shared" si="23"/>
        <v>3</v>
      </c>
      <c r="G39" s="77">
        <v>3</v>
      </c>
      <c r="H39" s="33">
        <f t="shared" si="24"/>
        <v>11.5</v>
      </c>
      <c r="I39" s="33">
        <f t="shared" si="25"/>
        <v>15</v>
      </c>
      <c r="J39" s="33">
        <f t="shared" si="26"/>
        <v>8</v>
      </c>
      <c r="K39" s="33">
        <f t="shared" si="27"/>
        <v>3</v>
      </c>
      <c r="L39" s="33">
        <f t="shared" si="28"/>
        <v>26</v>
      </c>
      <c r="M39" s="52">
        <f t="shared" si="29"/>
        <v>19.473984991997</v>
      </c>
      <c r="N39" s="33">
        <f t="shared" si="30"/>
        <v>6</v>
      </c>
      <c r="P39" s="48">
        <f t="shared" si="31"/>
        <v>39</v>
      </c>
      <c r="Q39" s="48">
        <f t="shared" si="32"/>
        <v>38</v>
      </c>
      <c r="R39" s="48">
        <f ca="1" t="shared" si="33"/>
        <v>6.038</v>
      </c>
      <c r="S39" s="48">
        <f t="shared" si="34"/>
        <v>6</v>
      </c>
      <c r="T39" s="48">
        <f t="shared" si="35"/>
        <v>41</v>
      </c>
      <c r="U39" s="54" t="str">
        <f ca="1" t="shared" si="36"/>
        <v>BOCANFUSO Dylan</v>
      </c>
      <c r="V39" s="55" t="str">
        <f ca="1" t="shared" si="36"/>
        <v>APG38</v>
      </c>
      <c r="W39" s="77">
        <f ca="1" t="shared" si="20"/>
        <v>7</v>
      </c>
      <c r="X39" s="33">
        <f ca="1" t="shared" si="20"/>
        <v>11</v>
      </c>
      <c r="Y39" s="77">
        <f ca="1" t="shared" si="20"/>
        <v>6</v>
      </c>
      <c r="Z39" s="33">
        <f ca="1" t="shared" si="20"/>
        <v>7</v>
      </c>
      <c r="AA39" s="77">
        <f ca="1" t="shared" si="20"/>
        <v>5</v>
      </c>
      <c r="AB39" s="33">
        <f ca="1" t="shared" si="20"/>
        <v>6</v>
      </c>
      <c r="AC39" s="33">
        <f ca="1" t="shared" si="21"/>
        <v>18</v>
      </c>
      <c r="AD39" s="52">
        <f ca="1" t="shared" si="21"/>
        <v>23.981992993995</v>
      </c>
      <c r="AE39" s="33">
        <f ca="1" t="shared" si="21"/>
        <v>9</v>
      </c>
    </row>
    <row r="40" spans="1:31" ht="15.75">
      <c r="A40" s="54" t="s">
        <v>103</v>
      </c>
      <c r="B40" s="53" t="s">
        <v>83</v>
      </c>
      <c r="C40" s="77">
        <v>5</v>
      </c>
      <c r="D40" s="33">
        <f t="shared" si="22"/>
        <v>13.5</v>
      </c>
      <c r="E40" s="77">
        <v>6</v>
      </c>
      <c r="F40" s="33">
        <f t="shared" si="23"/>
        <v>7</v>
      </c>
      <c r="G40" s="77">
        <v>4</v>
      </c>
      <c r="H40" s="33">
        <f t="shared" si="24"/>
        <v>8.5</v>
      </c>
      <c r="I40" s="33">
        <f t="shared" si="25"/>
        <v>5</v>
      </c>
      <c r="J40" s="33">
        <f t="shared" si="26"/>
        <v>6</v>
      </c>
      <c r="K40" s="33">
        <f t="shared" si="27"/>
        <v>4</v>
      </c>
      <c r="L40" s="33">
        <f t="shared" si="28"/>
        <v>15</v>
      </c>
      <c r="M40" s="52">
        <f t="shared" si="29"/>
        <v>28.984993994996</v>
      </c>
      <c r="N40" s="33">
        <f t="shared" si="30"/>
        <v>11</v>
      </c>
      <c r="P40" s="48">
        <f t="shared" si="31"/>
        <v>40</v>
      </c>
      <c r="Q40" s="48">
        <f t="shared" si="32"/>
        <v>39</v>
      </c>
      <c r="R40" s="48">
        <f ca="1" t="shared" si="33"/>
        <v>11.039</v>
      </c>
      <c r="S40" s="48">
        <f t="shared" si="34"/>
        <v>11</v>
      </c>
      <c r="T40" s="48">
        <f t="shared" si="35"/>
        <v>34</v>
      </c>
      <c r="U40" s="53" t="str">
        <f ca="1" t="shared" si="36"/>
        <v>HUGUET Stéphane</v>
      </c>
      <c r="V40" s="55" t="str">
        <f ca="1" t="shared" si="36"/>
        <v>Salmo Toc</v>
      </c>
      <c r="W40" s="77">
        <f ca="1" t="shared" si="20"/>
        <v>19</v>
      </c>
      <c r="X40" s="33">
        <f ca="1" t="shared" si="20"/>
        <v>3</v>
      </c>
      <c r="Y40" s="77">
        <f ca="1" t="shared" si="20"/>
        <v>3</v>
      </c>
      <c r="Z40" s="33">
        <f ca="1" t="shared" si="20"/>
        <v>11</v>
      </c>
      <c r="AA40" s="77">
        <f ca="1" t="shared" si="20"/>
        <v>2</v>
      </c>
      <c r="AB40" s="33">
        <f ca="1" t="shared" si="20"/>
        <v>13.5</v>
      </c>
      <c r="AC40" s="33">
        <f ca="1" t="shared" si="21"/>
        <v>24</v>
      </c>
      <c r="AD40" s="52">
        <f ca="1" t="shared" si="21"/>
        <v>27.475980996997997</v>
      </c>
      <c r="AE40" s="33">
        <f ca="1" t="shared" si="21"/>
        <v>10</v>
      </c>
    </row>
    <row r="41" spans="1:31" ht="15.75" customHeight="1">
      <c r="A41" s="54" t="s">
        <v>117</v>
      </c>
      <c r="B41" s="53" t="s">
        <v>83</v>
      </c>
      <c r="C41" s="77">
        <v>5</v>
      </c>
      <c r="D41" s="33">
        <f t="shared" si="22"/>
        <v>13.5</v>
      </c>
      <c r="E41" s="77">
        <v>1</v>
      </c>
      <c r="F41" s="33">
        <f t="shared" si="23"/>
        <v>14</v>
      </c>
      <c r="G41" s="77">
        <v>3</v>
      </c>
      <c r="H41" s="33">
        <f t="shared" si="24"/>
        <v>11.5</v>
      </c>
      <c r="I41" s="33">
        <f t="shared" si="25"/>
        <v>5</v>
      </c>
      <c r="J41" s="33">
        <f t="shared" si="26"/>
        <v>1</v>
      </c>
      <c r="K41" s="33">
        <f t="shared" si="27"/>
        <v>3</v>
      </c>
      <c r="L41" s="33">
        <f t="shared" si="28"/>
        <v>9</v>
      </c>
      <c r="M41" s="52">
        <f t="shared" si="29"/>
        <v>38.990994996999</v>
      </c>
      <c r="N41" s="33">
        <f t="shared" si="30"/>
        <v>14</v>
      </c>
      <c r="P41" s="48">
        <f t="shared" si="31"/>
        <v>41</v>
      </c>
      <c r="Q41" s="48">
        <f t="shared" si="32"/>
        <v>40</v>
      </c>
      <c r="R41" s="48">
        <f ca="1" t="shared" si="33"/>
        <v>14.04</v>
      </c>
      <c r="S41" s="48">
        <f t="shared" si="34"/>
        <v>14</v>
      </c>
      <c r="T41" s="48">
        <f t="shared" si="35"/>
        <v>39</v>
      </c>
      <c r="U41" s="54" t="str">
        <f ca="1" t="shared" si="36"/>
        <v>CAUBET Maël </v>
      </c>
      <c r="V41" s="55" t="str">
        <f ca="1" t="shared" si="36"/>
        <v>Truite Toc</v>
      </c>
      <c r="W41" s="77">
        <f ca="1" t="shared" si="20"/>
        <v>5</v>
      </c>
      <c r="X41" s="33">
        <f ca="1" t="shared" si="20"/>
        <v>13.5</v>
      </c>
      <c r="Y41" s="77">
        <f ca="1" t="shared" si="20"/>
        <v>6</v>
      </c>
      <c r="Z41" s="33">
        <f ca="1" t="shared" si="20"/>
        <v>7</v>
      </c>
      <c r="AA41" s="77">
        <f ca="1" t="shared" si="20"/>
        <v>4</v>
      </c>
      <c r="AB41" s="33">
        <f ca="1" t="shared" si="20"/>
        <v>8.5</v>
      </c>
      <c r="AC41" s="33">
        <f ca="1" t="shared" si="21"/>
        <v>15</v>
      </c>
      <c r="AD41" s="52">
        <f ca="1" t="shared" si="21"/>
        <v>28.984993994996</v>
      </c>
      <c r="AE41" s="33">
        <f ca="1" t="shared" si="21"/>
        <v>11</v>
      </c>
    </row>
    <row r="42" spans="1:31" ht="15.75">
      <c r="A42" s="53" t="s">
        <v>52</v>
      </c>
      <c r="B42" s="53" t="s">
        <v>47</v>
      </c>
      <c r="C42" s="77">
        <v>7</v>
      </c>
      <c r="D42" s="33">
        <f t="shared" si="22"/>
        <v>11</v>
      </c>
      <c r="E42" s="77">
        <v>6</v>
      </c>
      <c r="F42" s="33">
        <f t="shared" si="23"/>
        <v>7</v>
      </c>
      <c r="G42" s="77">
        <v>5</v>
      </c>
      <c r="H42" s="33">
        <f t="shared" si="24"/>
        <v>6</v>
      </c>
      <c r="I42" s="33">
        <f t="shared" si="25"/>
        <v>7</v>
      </c>
      <c r="J42" s="33">
        <f t="shared" si="26"/>
        <v>6</v>
      </c>
      <c r="K42" s="33">
        <f t="shared" si="27"/>
        <v>5</v>
      </c>
      <c r="L42" s="33">
        <f t="shared" si="28"/>
        <v>18</v>
      </c>
      <c r="M42" s="52">
        <f t="shared" si="29"/>
        <v>23.981992993995</v>
      </c>
      <c r="N42" s="33">
        <f t="shared" si="30"/>
        <v>9</v>
      </c>
      <c r="P42" s="48">
        <f t="shared" si="31"/>
        <v>42</v>
      </c>
      <c r="Q42" s="48">
        <f t="shared" si="32"/>
        <v>41</v>
      </c>
      <c r="R42" s="48">
        <f ca="1" t="shared" si="33"/>
        <v>9.041</v>
      </c>
      <c r="S42" s="48">
        <f t="shared" si="34"/>
        <v>9</v>
      </c>
      <c r="T42" s="48">
        <f t="shared" si="35"/>
        <v>33</v>
      </c>
      <c r="U42" s="45" t="str">
        <f ca="1" t="shared" si="36"/>
        <v>PAGES Franck</v>
      </c>
      <c r="V42" s="55" t="str">
        <f ca="1" t="shared" si="36"/>
        <v>PSM Artico</v>
      </c>
      <c r="W42" s="77">
        <f ca="1" t="shared" si="20"/>
        <v>7</v>
      </c>
      <c r="X42" s="33">
        <f ca="1" t="shared" si="20"/>
        <v>11</v>
      </c>
      <c r="Y42" s="77">
        <f ca="1" t="shared" si="20"/>
        <v>3</v>
      </c>
      <c r="Z42" s="33">
        <f ca="1" t="shared" si="20"/>
        <v>11</v>
      </c>
      <c r="AA42" s="77">
        <f ca="1" t="shared" si="20"/>
        <v>4</v>
      </c>
      <c r="AB42" s="33">
        <f ca="1" t="shared" si="20"/>
        <v>8.5</v>
      </c>
      <c r="AC42" s="33">
        <f ca="1" t="shared" si="21"/>
        <v>14</v>
      </c>
      <c r="AD42" s="52">
        <f ca="1" t="shared" si="21"/>
        <v>30.485992995997</v>
      </c>
      <c r="AE42" s="33">
        <f ca="1" t="shared" si="21"/>
        <v>12</v>
      </c>
    </row>
    <row r="43" spans="1:31" ht="15.75">
      <c r="A43" s="54" t="s">
        <v>106</v>
      </c>
      <c r="B43" s="53" t="s">
        <v>82</v>
      </c>
      <c r="C43" s="77">
        <v>10.5</v>
      </c>
      <c r="D43" s="33">
        <f t="shared" si="22"/>
        <v>8</v>
      </c>
      <c r="E43" s="77">
        <v>4</v>
      </c>
      <c r="F43" s="33">
        <f t="shared" si="23"/>
        <v>9</v>
      </c>
      <c r="G43" s="77">
        <v>7</v>
      </c>
      <c r="H43" s="33">
        <f t="shared" si="24"/>
        <v>4</v>
      </c>
      <c r="I43" s="33">
        <f t="shared" si="25"/>
        <v>10.5</v>
      </c>
      <c r="J43" s="33">
        <f t="shared" si="26"/>
        <v>4</v>
      </c>
      <c r="K43" s="33">
        <f t="shared" si="27"/>
        <v>7</v>
      </c>
      <c r="L43" s="33">
        <f t="shared" si="28"/>
        <v>21.5</v>
      </c>
      <c r="M43" s="52">
        <f t="shared" si="29"/>
        <v>20.978489492996</v>
      </c>
      <c r="N43" s="33">
        <f t="shared" si="30"/>
        <v>7</v>
      </c>
      <c r="P43" s="48">
        <f t="shared" si="31"/>
        <v>43</v>
      </c>
      <c r="Q43" s="48">
        <f t="shared" si="32"/>
        <v>42</v>
      </c>
      <c r="R43" s="48">
        <f ca="1" t="shared" si="33"/>
        <v>7.042</v>
      </c>
      <c r="S43" s="48">
        <f t="shared" si="34"/>
        <v>7</v>
      </c>
      <c r="T43" s="48">
        <f t="shared" si="35"/>
        <v>32</v>
      </c>
      <c r="U43" s="53" t="str">
        <f ca="1" t="shared" si="36"/>
        <v>SARGEANE Reda</v>
      </c>
      <c r="V43" s="55" t="str">
        <f ca="1" t="shared" si="36"/>
        <v>No Kill 09</v>
      </c>
      <c r="W43" s="77">
        <f ca="1" t="shared" si="20"/>
        <v>7</v>
      </c>
      <c r="X43" s="33">
        <f ca="1" t="shared" si="20"/>
        <v>11</v>
      </c>
      <c r="Y43" s="77">
        <f ca="1" t="shared" si="20"/>
        <v>2</v>
      </c>
      <c r="Z43" s="33">
        <f ca="1" t="shared" si="20"/>
        <v>13</v>
      </c>
      <c r="AA43" s="77">
        <f ca="1" t="shared" si="20"/>
        <v>2</v>
      </c>
      <c r="AB43" s="33">
        <f ca="1" t="shared" si="20"/>
        <v>13.5</v>
      </c>
      <c r="AC43" s="33">
        <f ca="1" t="shared" si="21"/>
        <v>11</v>
      </c>
      <c r="AD43" s="52">
        <f ca="1" t="shared" si="21"/>
        <v>37.488992997998004</v>
      </c>
      <c r="AE43" s="33">
        <f ca="1" t="shared" si="21"/>
        <v>13</v>
      </c>
    </row>
    <row r="44" spans="1:31" ht="15.75">
      <c r="A44" s="45" t="s">
        <v>13</v>
      </c>
      <c r="B44" s="53" t="s">
        <v>78</v>
      </c>
      <c r="C44" s="77">
        <v>24</v>
      </c>
      <c r="D44" s="33">
        <f t="shared" si="22"/>
        <v>1</v>
      </c>
      <c r="E44" s="77">
        <v>7</v>
      </c>
      <c r="F44" s="33">
        <f t="shared" si="23"/>
        <v>4.5</v>
      </c>
      <c r="G44" s="77">
        <v>4</v>
      </c>
      <c r="H44" s="33">
        <f t="shared" si="24"/>
        <v>8.5</v>
      </c>
      <c r="I44" s="33">
        <f t="shared" si="25"/>
        <v>24</v>
      </c>
      <c r="J44" s="33">
        <f t="shared" si="26"/>
        <v>7</v>
      </c>
      <c r="K44" s="33">
        <f t="shared" si="27"/>
        <v>4</v>
      </c>
      <c r="L44" s="33">
        <f t="shared" si="28"/>
        <v>35</v>
      </c>
      <c r="M44" s="52">
        <f t="shared" si="29"/>
        <v>13.964975992996</v>
      </c>
      <c r="N44" s="33">
        <f t="shared" si="30"/>
        <v>3</v>
      </c>
      <c r="P44" s="48">
        <f t="shared" si="31"/>
        <v>44</v>
      </c>
      <c r="Q44" s="48">
        <f t="shared" si="32"/>
        <v>43</v>
      </c>
      <c r="R44" s="48">
        <f ca="1" t="shared" si="33"/>
        <v>3.043</v>
      </c>
      <c r="S44" s="48">
        <f t="shared" si="34"/>
        <v>3</v>
      </c>
      <c r="T44" s="48">
        <f t="shared" si="35"/>
        <v>40</v>
      </c>
      <c r="U44" s="53" t="str">
        <f ca="1" t="shared" si="36"/>
        <v>SETSOUA Philippe</v>
      </c>
      <c r="V44" s="55" t="str">
        <f ca="1" t="shared" si="36"/>
        <v>Truite Toc</v>
      </c>
      <c r="W44" s="77">
        <f ca="1" t="shared" si="20"/>
        <v>5</v>
      </c>
      <c r="X44" s="33">
        <f ca="1" t="shared" si="20"/>
        <v>13.5</v>
      </c>
      <c r="Y44" s="77">
        <f ca="1" t="shared" si="20"/>
        <v>1</v>
      </c>
      <c r="Z44" s="33">
        <f ca="1" t="shared" si="20"/>
        <v>14</v>
      </c>
      <c r="AA44" s="77">
        <f ca="1" t="shared" si="20"/>
        <v>3</v>
      </c>
      <c r="AB44" s="33">
        <f ca="1" t="shared" si="20"/>
        <v>11.5</v>
      </c>
      <c r="AC44" s="33">
        <f ca="1" t="shared" si="21"/>
        <v>9</v>
      </c>
      <c r="AD44" s="52">
        <f ca="1" t="shared" si="21"/>
        <v>38.990994996999</v>
      </c>
      <c r="AE44" s="33">
        <f ca="1" t="shared" si="21"/>
        <v>14</v>
      </c>
    </row>
    <row r="45" spans="1:31" ht="15.75">
      <c r="A45" s="33"/>
      <c r="B45" s="33"/>
      <c r="C45" s="33"/>
      <c r="D45" s="33">
        <f t="shared" si="22"/>
      </c>
      <c r="E45" s="33"/>
      <c r="F45" s="33">
        <f t="shared" si="23"/>
      </c>
      <c r="G45" s="33"/>
      <c r="H45" s="33">
        <f t="shared" si="24"/>
      </c>
      <c r="I45" s="33">
        <f t="shared" si="25"/>
        <v>0</v>
      </c>
      <c r="J45" s="33">
        <f t="shared" si="26"/>
        <v>0</v>
      </c>
      <c r="K45" s="33">
        <f t="shared" si="27"/>
        <v>0</v>
      </c>
      <c r="L45" s="33">
        <f t="shared" si="28"/>
      </c>
      <c r="M45" s="52">
        <f t="shared" si="29"/>
        <v>200</v>
      </c>
      <c r="N45" s="33">
        <f t="shared" si="30"/>
      </c>
      <c r="P45" s="48" t="b">
        <f t="shared" si="31"/>
        <v>0</v>
      </c>
      <c r="Q45" s="48">
        <f t="shared" si="32"/>
      </c>
      <c r="R45" s="48">
        <f ca="1" t="shared" si="33"/>
      </c>
      <c r="S45" s="48">
        <f t="shared" si="34"/>
      </c>
      <c r="T45" s="48">
        <f t="shared" si="35"/>
      </c>
      <c r="U45" s="53">
        <f ca="1" t="shared" si="36"/>
      </c>
      <c r="V45" s="55">
        <f ca="1" t="shared" si="36"/>
      </c>
      <c r="W45" s="33">
        <f ca="1" t="shared" si="20"/>
      </c>
      <c r="X45" s="33">
        <f ca="1" t="shared" si="20"/>
      </c>
      <c r="Y45" s="33">
        <f ca="1" t="shared" si="20"/>
      </c>
      <c r="Z45" s="33">
        <f ca="1" t="shared" si="20"/>
      </c>
      <c r="AA45" s="33">
        <f ca="1" t="shared" si="20"/>
      </c>
      <c r="AB45" s="33">
        <f ca="1" t="shared" si="20"/>
      </c>
      <c r="AC45" s="33">
        <f ca="1" t="shared" si="21"/>
      </c>
      <c r="AD45" s="52">
        <f ca="1" t="shared" si="21"/>
      </c>
      <c r="AE45" s="33">
        <f ca="1" t="shared" si="21"/>
      </c>
    </row>
    <row r="46" spans="1:31" ht="15.75">
      <c r="A46" s="33"/>
      <c r="B46" s="33"/>
      <c r="C46" s="33"/>
      <c r="D46" s="33">
        <f t="shared" si="22"/>
      </c>
      <c r="E46" s="33"/>
      <c r="F46" s="33">
        <f t="shared" si="23"/>
      </c>
      <c r="G46" s="33"/>
      <c r="H46" s="33">
        <f t="shared" si="24"/>
      </c>
      <c r="I46" s="33">
        <f t="shared" si="25"/>
        <v>0</v>
      </c>
      <c r="J46" s="33">
        <f t="shared" si="26"/>
        <v>0</v>
      </c>
      <c r="K46" s="33">
        <f t="shared" si="27"/>
        <v>0</v>
      </c>
      <c r="L46" s="33">
        <f t="shared" si="28"/>
      </c>
      <c r="M46" s="52">
        <f t="shared" si="29"/>
        <v>200</v>
      </c>
      <c r="N46" s="33">
        <f t="shared" si="30"/>
      </c>
      <c r="P46" s="48" t="b">
        <f t="shared" si="31"/>
        <v>0</v>
      </c>
      <c r="Q46" s="48">
        <f t="shared" si="32"/>
      </c>
      <c r="R46" s="48">
        <f ca="1" t="shared" si="33"/>
      </c>
      <c r="S46" s="48">
        <f t="shared" si="34"/>
      </c>
      <c r="T46" s="48">
        <f t="shared" si="35"/>
      </c>
      <c r="U46" s="53">
        <f ca="1" t="shared" si="36"/>
      </c>
      <c r="V46" s="55">
        <f ca="1" t="shared" si="36"/>
      </c>
      <c r="W46" s="33">
        <f ca="1" t="shared" si="20"/>
      </c>
      <c r="X46" s="33">
        <f ca="1" t="shared" si="20"/>
      </c>
      <c r="Y46" s="33">
        <f ca="1" t="shared" si="20"/>
      </c>
      <c r="Z46" s="33">
        <f ca="1" t="shared" si="20"/>
      </c>
      <c r="AA46" s="33">
        <f ca="1" t="shared" si="20"/>
      </c>
      <c r="AB46" s="33">
        <f ca="1" t="shared" si="20"/>
      </c>
      <c r="AC46" s="33">
        <f ca="1" t="shared" si="21"/>
      </c>
      <c r="AD46" s="52">
        <f ca="1" t="shared" si="21"/>
      </c>
      <c r="AE46" s="33">
        <f ca="1" t="shared" si="21"/>
      </c>
    </row>
    <row r="47" spans="1:31" ht="15.75">
      <c r="A47" s="33"/>
      <c r="B47" s="33"/>
      <c r="C47" s="33"/>
      <c r="D47" s="33">
        <f t="shared" si="22"/>
      </c>
      <c r="E47" s="33"/>
      <c r="F47" s="33">
        <f t="shared" si="23"/>
      </c>
      <c r="G47" s="33"/>
      <c r="H47" s="33">
        <f t="shared" si="24"/>
      </c>
      <c r="I47" s="33">
        <f t="shared" si="25"/>
        <v>0</v>
      </c>
      <c r="J47" s="33">
        <f t="shared" si="26"/>
        <v>0</v>
      </c>
      <c r="K47" s="33">
        <f t="shared" si="27"/>
        <v>0</v>
      </c>
      <c r="L47" s="33">
        <f t="shared" si="28"/>
      </c>
      <c r="M47" s="52">
        <f t="shared" si="29"/>
        <v>200</v>
      </c>
      <c r="N47" s="33">
        <f t="shared" si="30"/>
      </c>
      <c r="P47" s="48" t="b">
        <f t="shared" si="31"/>
        <v>0</v>
      </c>
      <c r="Q47" s="48">
        <f t="shared" si="32"/>
      </c>
      <c r="R47" s="48">
        <f ca="1" t="shared" si="33"/>
      </c>
      <c r="S47" s="48">
        <f t="shared" si="34"/>
      </c>
      <c r="T47" s="48">
        <f t="shared" si="35"/>
      </c>
      <c r="U47" s="53">
        <f ca="1" t="shared" si="36"/>
      </c>
      <c r="V47" s="55">
        <f ca="1" t="shared" si="36"/>
      </c>
      <c r="W47" s="33">
        <f ca="1" t="shared" si="20"/>
      </c>
      <c r="X47" s="33">
        <f ca="1" t="shared" si="20"/>
      </c>
      <c r="Y47" s="33">
        <f ca="1" t="shared" si="20"/>
      </c>
      <c r="Z47" s="33">
        <f ca="1" t="shared" si="20"/>
      </c>
      <c r="AA47" s="33">
        <f ca="1" t="shared" si="20"/>
      </c>
      <c r="AB47" s="33">
        <f ca="1" t="shared" si="20"/>
      </c>
      <c r="AC47" s="33">
        <f ca="1" t="shared" si="21"/>
      </c>
      <c r="AD47" s="52">
        <f ca="1" t="shared" si="21"/>
      </c>
      <c r="AE47" s="33">
        <f ca="1" t="shared" si="21"/>
      </c>
    </row>
    <row r="48" spans="1:31" ht="15.75">
      <c r="A48" s="33"/>
      <c r="B48" s="33"/>
      <c r="C48" s="33"/>
      <c r="D48" s="33">
        <f t="shared" si="22"/>
      </c>
      <c r="E48" s="33"/>
      <c r="F48" s="33">
        <f t="shared" si="23"/>
      </c>
      <c r="G48" s="33"/>
      <c r="H48" s="33">
        <f t="shared" si="24"/>
      </c>
      <c r="I48" s="33">
        <f t="shared" si="25"/>
        <v>0</v>
      </c>
      <c r="J48" s="33">
        <f t="shared" si="26"/>
        <v>0</v>
      </c>
      <c r="K48" s="33">
        <f t="shared" si="27"/>
        <v>0</v>
      </c>
      <c r="L48" s="33">
        <f t="shared" si="28"/>
      </c>
      <c r="M48" s="52">
        <f t="shared" si="29"/>
        <v>200</v>
      </c>
      <c r="N48" s="33">
        <f t="shared" si="30"/>
      </c>
      <c r="P48" s="48" t="b">
        <f t="shared" si="31"/>
        <v>0</v>
      </c>
      <c r="Q48" s="48">
        <f t="shared" si="32"/>
      </c>
      <c r="R48" s="48">
        <f ca="1" t="shared" si="33"/>
      </c>
      <c r="S48" s="48">
        <f t="shared" si="34"/>
      </c>
      <c r="T48" s="48">
        <f t="shared" si="35"/>
      </c>
      <c r="U48" s="53">
        <f ca="1" t="shared" si="36"/>
      </c>
      <c r="V48" s="55">
        <f ca="1" t="shared" si="36"/>
      </c>
      <c r="W48" s="33">
        <f ca="1" t="shared" si="20"/>
      </c>
      <c r="X48" s="33">
        <f ca="1" t="shared" si="20"/>
      </c>
      <c r="Y48" s="33">
        <f ca="1" t="shared" si="20"/>
      </c>
      <c r="Z48" s="33">
        <f ca="1" t="shared" si="20"/>
      </c>
      <c r="AA48" s="33">
        <f ca="1" t="shared" si="20"/>
      </c>
      <c r="AB48" s="33">
        <f ca="1" t="shared" si="20"/>
      </c>
      <c r="AC48" s="33">
        <f ca="1" t="shared" si="21"/>
      </c>
      <c r="AD48" s="52">
        <f ca="1" t="shared" si="21"/>
      </c>
      <c r="AE48" s="33">
        <f ca="1" t="shared" si="21"/>
      </c>
    </row>
    <row r="49" spans="1:31" ht="15.75">
      <c r="A49" s="33"/>
      <c r="B49" s="33"/>
      <c r="C49" s="33"/>
      <c r="D49" s="33">
        <f t="shared" si="22"/>
      </c>
      <c r="E49" s="33"/>
      <c r="F49" s="33">
        <f t="shared" si="23"/>
      </c>
      <c r="G49" s="33"/>
      <c r="H49" s="33">
        <f t="shared" si="24"/>
      </c>
      <c r="I49" s="33">
        <f t="shared" si="25"/>
        <v>0</v>
      </c>
      <c r="J49" s="33">
        <f t="shared" si="26"/>
        <v>0</v>
      </c>
      <c r="K49" s="33">
        <f t="shared" si="27"/>
        <v>0</v>
      </c>
      <c r="L49" s="33">
        <f t="shared" si="28"/>
      </c>
      <c r="M49" s="52">
        <f t="shared" si="29"/>
        <v>200</v>
      </c>
      <c r="N49" s="33">
        <f t="shared" si="30"/>
      </c>
      <c r="P49" s="48" t="b">
        <f t="shared" si="31"/>
        <v>0</v>
      </c>
      <c r="Q49" s="48">
        <f t="shared" si="32"/>
      </c>
      <c r="R49" s="48">
        <f ca="1" t="shared" si="33"/>
      </c>
      <c r="S49" s="48">
        <f t="shared" si="34"/>
      </c>
      <c r="T49" s="48">
        <f t="shared" si="35"/>
      </c>
      <c r="U49" s="53">
        <f ca="1" t="shared" si="36"/>
      </c>
      <c r="V49" s="55">
        <f ca="1" t="shared" si="36"/>
      </c>
      <c r="W49" s="33">
        <f ca="1" t="shared" si="20"/>
      </c>
      <c r="X49" s="33">
        <f ca="1" t="shared" si="20"/>
      </c>
      <c r="Y49" s="33">
        <f ca="1" t="shared" si="20"/>
      </c>
      <c r="Z49" s="33">
        <f ca="1" t="shared" si="20"/>
      </c>
      <c r="AA49" s="33">
        <f ca="1" t="shared" si="20"/>
      </c>
      <c r="AB49" s="33">
        <f ca="1" t="shared" si="20"/>
      </c>
      <c r="AC49" s="33">
        <f ca="1" t="shared" si="21"/>
      </c>
      <c r="AD49" s="52">
        <f ca="1" t="shared" si="21"/>
      </c>
      <c r="AE49" s="33">
        <f ca="1" t="shared" si="21"/>
      </c>
    </row>
    <row r="52" spans="1:26" ht="23.25">
      <c r="A52" s="1" t="s">
        <v>129</v>
      </c>
      <c r="B52" s="2" t="s">
        <v>23</v>
      </c>
      <c r="C52" s="2" t="s">
        <v>16</v>
      </c>
      <c r="D52" s="2"/>
      <c r="E52" s="2"/>
      <c r="F52" s="2" t="s">
        <v>61</v>
      </c>
      <c r="I52" s="2"/>
      <c r="J52" s="2"/>
      <c r="U52" s="1" t="s">
        <v>129</v>
      </c>
      <c r="V52" s="2" t="s">
        <v>23</v>
      </c>
      <c r="W52" s="2" t="s">
        <v>16</v>
      </c>
      <c r="X52" s="2"/>
      <c r="Y52" s="2"/>
      <c r="Z52" s="2" t="str">
        <f>F52</f>
        <v>D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14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100"/>
    </row>
    <row r="56" spans="1:31" ht="15.75">
      <c r="A56" s="53" t="s">
        <v>2</v>
      </c>
      <c r="B56" s="53" t="s">
        <v>79</v>
      </c>
      <c r="C56" s="77">
        <v>0</v>
      </c>
      <c r="D56" s="33">
        <f>IF(OR(A56="",C56=""),"",RANK(C56,$C$56:$C$74,0)+(COUNT($C$56:$C$74)+1-RANK(C56,$C$56:$C$74,0)-RANK(C56,$C$56:$C$74,1))/2)</f>
        <v>14</v>
      </c>
      <c r="E56" s="77">
        <v>8</v>
      </c>
      <c r="F56" s="33">
        <f>IF(OR(A56="",E56=""),"",RANK(E56,$E$56:$E$74,0)+(COUNT($E$56:$E$74)+1-RANK(E56,$E$56:$E$74,0)-RANK(E56,$E$56:$E$74,1))/2)</f>
        <v>5</v>
      </c>
      <c r="G56" s="77">
        <v>2</v>
      </c>
      <c r="H56" s="33">
        <f>IF(OR(A56="",G56=""),"",RANK(G56,$G$56:$G$74,0)+(COUNT($G$56:$G$74)+1-RANK(G56,$G$56:$G$74,0)-RANK(G56,$G$56:$G$74,1))/2)</f>
        <v>9.5</v>
      </c>
      <c r="I56" s="33">
        <f>C56</f>
        <v>0</v>
      </c>
      <c r="J56" s="33">
        <f>E56</f>
        <v>8</v>
      </c>
      <c r="K56" s="33">
        <f>G56</f>
        <v>2</v>
      </c>
      <c r="L56" s="33">
        <f>IF(A56=0,"",SUM(C56,E56,G56))</f>
        <v>10</v>
      </c>
      <c r="M56" s="52">
        <f>SUM(D56,F56,H56,IF(L56="",200,-L56/10^3),-LARGE(I56:K56,1)/10^6,-LARGE(I56:K56,2)/10^9,-LARGE(I56:K56,3)/10^12)</f>
        <v>28.489991997999997</v>
      </c>
      <c r="N56" s="33">
        <f>IF(L56="","",RANK(M56,$M$56:$M$74,1)+(COUNT($M$56:$M$74)+1-RANK(M56,$M$56:$M$74,0)-RANK(M56,$M$56:$M$74,1))/2)</f>
        <v>9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9.055</v>
      </c>
      <c r="S56" s="48">
        <f>IF(R56="","",RANK(R56,R$56:R$74,1))</f>
        <v>9</v>
      </c>
      <c r="T56" s="48">
        <f>IF(S56="","",INDEX(Q$56:Q$74,MATCH(ROW(P1),S$56:S$74,0)))</f>
        <v>60</v>
      </c>
      <c r="U56" s="53" t="str">
        <f ca="1">IF($T56="","",OFFSET(A$1,$T56,))</f>
        <v>PAGES Stéphane</v>
      </c>
      <c r="V56" s="55" t="str">
        <f ca="1">IF($T56="","",OFFSET(B$1,$T56,))</f>
        <v>PSM Artico</v>
      </c>
      <c r="W56" s="77">
        <f aca="true" ca="1" t="shared" si="37" ref="W56:AB74">IF($T56="","",OFFSET(C$1,$T56,))</f>
        <v>15</v>
      </c>
      <c r="X56" s="33">
        <f ca="1" t="shared" si="37"/>
        <v>2</v>
      </c>
      <c r="Y56" s="77">
        <f ca="1" t="shared" si="37"/>
        <v>15</v>
      </c>
      <c r="Z56" s="33">
        <f ca="1" t="shared" si="37"/>
        <v>1.5</v>
      </c>
      <c r="AA56" s="77">
        <f ca="1" t="shared" si="37"/>
        <v>12</v>
      </c>
      <c r="AB56" s="33">
        <f ca="1" t="shared" si="37"/>
        <v>1</v>
      </c>
      <c r="AC56" s="33">
        <f aca="true" ca="1" t="shared" si="38" ref="AC56:AE74">IF($T56="","",OFFSET(L$1,$T56,))</f>
        <v>42</v>
      </c>
      <c r="AD56" s="52">
        <f ca="1" t="shared" si="38"/>
        <v>4.457984984987999</v>
      </c>
      <c r="AE56" s="33">
        <f ca="1" t="shared" si="38"/>
        <v>1</v>
      </c>
    </row>
    <row r="57" spans="1:31" ht="15.75" customHeight="1">
      <c r="A57" s="54" t="s">
        <v>109</v>
      </c>
      <c r="B57" s="53" t="s">
        <v>81</v>
      </c>
      <c r="C57" s="77">
        <v>5</v>
      </c>
      <c r="D57" s="33">
        <f aca="true" t="shared" si="39" ref="D57:D74">IF(OR(A57="",C57=""),"",RANK(C57,$C$56:$C$74,0)+(COUNT($C$56:$C$74)+1-RANK(C57,$C$56:$C$74,0)-RANK(C57,$C$56:$C$74,1))/2)</f>
        <v>8</v>
      </c>
      <c r="E57" s="77">
        <v>3</v>
      </c>
      <c r="F57" s="33">
        <f aca="true" t="shared" si="40" ref="F57:F74">IF(OR(A57="",E57=""),"",RANK(E57,$E$56:$E$74,0)+(COUNT($E$56:$E$74)+1-RANK(E57,$E$56:$E$74,0)-RANK(E57,$E$56:$E$74,1))/2)</f>
        <v>11</v>
      </c>
      <c r="G57" s="77">
        <v>5</v>
      </c>
      <c r="H57" s="33">
        <f aca="true" t="shared" si="41" ref="H57:H74">IF(OR(A57="",G57=""),"",RANK(G57,$G$56:$G$74,0)+(COUNT($G$56:$G$74)+1-RANK(G57,$G$56:$G$74,0)-RANK(G57,$G$56:$G$74,1))/2)</f>
        <v>4.5</v>
      </c>
      <c r="I57" s="33">
        <f aca="true" t="shared" si="42" ref="I57:I74">C57</f>
        <v>5</v>
      </c>
      <c r="J57" s="33">
        <f aca="true" t="shared" si="43" ref="J57:J74">E57</f>
        <v>3</v>
      </c>
      <c r="K57" s="33">
        <f aca="true" t="shared" si="44" ref="K57:K74">G57</f>
        <v>5</v>
      </c>
      <c r="L57" s="33">
        <f aca="true" t="shared" si="45" ref="L57:L74">IF(A57=0,"",SUM(C57,E57,G57))</f>
        <v>13</v>
      </c>
      <c r="M57" s="52">
        <f aca="true" t="shared" si="46" ref="M57:M74">SUM(D57,F57,H57,IF(L57="",200,-L57/10^3),-LARGE(I57:K57,1)/10^6,-LARGE(I57:K57,2)/10^9,-LARGE(I57:K57,3)/10^12)</f>
        <v>23.486994994996998</v>
      </c>
      <c r="N57" s="33">
        <f aca="true" t="shared" si="47" ref="N57:N74">IF(L57="","",RANK(M57,$M$56:$M$74,1)+(COUNT($M$56:$M$74)+1-RANK(M57,$M$56:$M$74,0)-RANK(M57,$M$56:$M$74,1))/2)</f>
        <v>8</v>
      </c>
      <c r="P57" s="48">
        <f aca="true" t="shared" si="48" ref="P57:P74">IF((A57&lt;&gt;""),ROW(A57))</f>
        <v>57</v>
      </c>
      <c r="Q57" s="48">
        <f aca="true" t="shared" si="49" ref="Q57:Q74">IF(Q$55&gt;=ROW(P2),SMALL(P$56:P$74,ROW(P2))-1,"")</f>
        <v>56</v>
      </c>
      <c r="R57" s="48">
        <f aca="true" ca="1" t="shared" si="50" ref="R57:R74">IF($Q57="","",OFFSET(N$1,Q57,)+(Q57/1000))</f>
        <v>8.056</v>
      </c>
      <c r="S57" s="48">
        <f aca="true" t="shared" si="51" ref="S57:S74">IF(R57="","",RANK(R57,R$56:R$74,1))</f>
        <v>8</v>
      </c>
      <c r="T57" s="48">
        <f aca="true" t="shared" si="52" ref="T57:T74">IF(S57="","",INDEX(Q$56:Q$74,MATCH(ROW(P2),S$56:S$74,0)))</f>
        <v>58</v>
      </c>
      <c r="U57" s="53" t="str">
        <f aca="true" ca="1" t="shared" si="53" ref="U57:V74">IF($T57="","",OFFSET(A$1,$T57,))</f>
        <v>DUFFO Sébastien</v>
      </c>
      <c r="V57" s="55" t="str">
        <f ca="1" t="shared" si="53"/>
        <v>No Kill 33</v>
      </c>
      <c r="W57" s="77">
        <f ca="1" t="shared" si="37"/>
        <v>17</v>
      </c>
      <c r="X57" s="33">
        <f ca="1" t="shared" si="37"/>
        <v>1</v>
      </c>
      <c r="Y57" s="77">
        <f ca="1" t="shared" si="37"/>
        <v>15</v>
      </c>
      <c r="Z57" s="33">
        <f ca="1" t="shared" si="37"/>
        <v>1.5</v>
      </c>
      <c r="AA57" s="77">
        <f ca="1" t="shared" si="37"/>
        <v>5</v>
      </c>
      <c r="AB57" s="33">
        <f ca="1" t="shared" si="37"/>
        <v>4.5</v>
      </c>
      <c r="AC57" s="33">
        <f ca="1" t="shared" si="38"/>
        <v>37</v>
      </c>
      <c r="AD57" s="52">
        <f ca="1" t="shared" si="38"/>
        <v>6.9629829849950005</v>
      </c>
      <c r="AE57" s="33">
        <f ca="1" t="shared" si="38"/>
        <v>2</v>
      </c>
    </row>
    <row r="58" spans="1:31" ht="15.75">
      <c r="A58" s="53" t="s">
        <v>8</v>
      </c>
      <c r="B58" s="53" t="s">
        <v>47</v>
      </c>
      <c r="C58" s="77">
        <v>5</v>
      </c>
      <c r="D58" s="33">
        <f t="shared" si="39"/>
        <v>8</v>
      </c>
      <c r="E58" s="77">
        <v>5</v>
      </c>
      <c r="F58" s="33">
        <f t="shared" si="40"/>
        <v>8.5</v>
      </c>
      <c r="G58" s="77">
        <v>0</v>
      </c>
      <c r="H58" s="33">
        <f t="shared" si="41"/>
        <v>12.5</v>
      </c>
      <c r="I58" s="33">
        <f t="shared" si="42"/>
        <v>5</v>
      </c>
      <c r="J58" s="33">
        <f t="shared" si="43"/>
        <v>5</v>
      </c>
      <c r="K58" s="33">
        <f t="shared" si="44"/>
        <v>0</v>
      </c>
      <c r="L58" s="33">
        <f t="shared" si="45"/>
        <v>10</v>
      </c>
      <c r="M58" s="52">
        <f t="shared" si="46"/>
        <v>28.989994994999996</v>
      </c>
      <c r="N58" s="33">
        <f t="shared" si="47"/>
        <v>10</v>
      </c>
      <c r="P58" s="48">
        <f t="shared" si="48"/>
        <v>58</v>
      </c>
      <c r="Q58" s="48">
        <f t="shared" si="49"/>
        <v>57</v>
      </c>
      <c r="R58" s="48">
        <f ca="1" t="shared" si="50"/>
        <v>10.057</v>
      </c>
      <c r="S58" s="48">
        <f t="shared" si="51"/>
        <v>10</v>
      </c>
      <c r="T58" s="48">
        <f t="shared" si="52"/>
        <v>59</v>
      </c>
      <c r="U58" s="53" t="str">
        <f ca="1" t="shared" si="53"/>
        <v>BASSO Hervé</v>
      </c>
      <c r="V58" s="55" t="str">
        <f ca="1" t="shared" si="53"/>
        <v>Salmo Toc</v>
      </c>
      <c r="W58" s="77">
        <f ca="1" t="shared" si="37"/>
        <v>6</v>
      </c>
      <c r="X58" s="33">
        <f ca="1" t="shared" si="37"/>
        <v>5.5</v>
      </c>
      <c r="Y58" s="77">
        <f ca="1" t="shared" si="37"/>
        <v>9</v>
      </c>
      <c r="Z58" s="33">
        <f ca="1" t="shared" si="37"/>
        <v>4</v>
      </c>
      <c r="AA58" s="77">
        <f ca="1" t="shared" si="37"/>
        <v>6</v>
      </c>
      <c r="AB58" s="33">
        <f ca="1" t="shared" si="37"/>
        <v>2.5</v>
      </c>
      <c r="AC58" s="33">
        <f ca="1" t="shared" si="38"/>
        <v>21</v>
      </c>
      <c r="AD58" s="52">
        <f ca="1" t="shared" si="38"/>
        <v>11.978990993993998</v>
      </c>
      <c r="AE58" s="33">
        <f ca="1" t="shared" si="38"/>
        <v>3</v>
      </c>
    </row>
    <row r="59" spans="1:31" ht="15.75">
      <c r="A59" s="54" t="s">
        <v>0</v>
      </c>
      <c r="B59" s="53" t="s">
        <v>79</v>
      </c>
      <c r="C59" s="77">
        <v>17</v>
      </c>
      <c r="D59" s="33">
        <f t="shared" si="39"/>
        <v>1</v>
      </c>
      <c r="E59" s="77">
        <v>15</v>
      </c>
      <c r="F59" s="33">
        <f t="shared" si="40"/>
        <v>1.5</v>
      </c>
      <c r="G59" s="77">
        <v>5</v>
      </c>
      <c r="H59" s="33">
        <f t="shared" si="41"/>
        <v>4.5</v>
      </c>
      <c r="I59" s="33">
        <f t="shared" si="42"/>
        <v>17</v>
      </c>
      <c r="J59" s="33">
        <f t="shared" si="43"/>
        <v>15</v>
      </c>
      <c r="K59" s="33">
        <f t="shared" si="44"/>
        <v>5</v>
      </c>
      <c r="L59" s="33">
        <f t="shared" si="45"/>
        <v>37</v>
      </c>
      <c r="M59" s="52">
        <f t="shared" si="46"/>
        <v>6.9629829849950005</v>
      </c>
      <c r="N59" s="33">
        <f t="shared" si="47"/>
        <v>2</v>
      </c>
      <c r="P59" s="48">
        <f t="shared" si="48"/>
        <v>59</v>
      </c>
      <c r="Q59" s="48">
        <f t="shared" si="49"/>
        <v>58</v>
      </c>
      <c r="R59" s="48">
        <f ca="1" t="shared" si="50"/>
        <v>2.058</v>
      </c>
      <c r="S59" s="48">
        <f t="shared" si="51"/>
        <v>2</v>
      </c>
      <c r="T59" s="48">
        <f t="shared" si="52"/>
        <v>63</v>
      </c>
      <c r="U59" s="53" t="str">
        <f ca="1" t="shared" si="53"/>
        <v>LAFAGE Thierry</v>
      </c>
      <c r="V59" s="55" t="str">
        <f ca="1" t="shared" si="53"/>
        <v>No Kill 09</v>
      </c>
      <c r="W59" s="77">
        <f ca="1" t="shared" si="37"/>
        <v>6</v>
      </c>
      <c r="X59" s="33">
        <f ca="1" t="shared" si="37"/>
        <v>5.5</v>
      </c>
      <c r="Y59" s="77">
        <f ca="1" t="shared" si="37"/>
        <v>11</v>
      </c>
      <c r="Z59" s="33">
        <f ca="1" t="shared" si="37"/>
        <v>3</v>
      </c>
      <c r="AA59" s="77">
        <f ca="1" t="shared" si="37"/>
        <v>3</v>
      </c>
      <c r="AB59" s="33">
        <f ca="1" t="shared" si="37"/>
        <v>7.5</v>
      </c>
      <c r="AC59" s="33">
        <f ca="1" t="shared" si="38"/>
        <v>20</v>
      </c>
      <c r="AD59" s="52">
        <f ca="1" t="shared" si="38"/>
        <v>15.979988993996999</v>
      </c>
      <c r="AE59" s="33">
        <f ca="1" t="shared" si="38"/>
        <v>4</v>
      </c>
    </row>
    <row r="60" spans="1:31" ht="15.75">
      <c r="A60" s="53" t="s">
        <v>36</v>
      </c>
      <c r="B60" s="53" t="s">
        <v>81</v>
      </c>
      <c r="C60" s="77">
        <v>6</v>
      </c>
      <c r="D60" s="33">
        <f t="shared" si="39"/>
        <v>5.5</v>
      </c>
      <c r="E60" s="77">
        <v>9</v>
      </c>
      <c r="F60" s="33">
        <f t="shared" si="40"/>
        <v>4</v>
      </c>
      <c r="G60" s="77">
        <v>6</v>
      </c>
      <c r="H60" s="33">
        <f t="shared" si="41"/>
        <v>2.5</v>
      </c>
      <c r="I60" s="33">
        <f t="shared" si="42"/>
        <v>6</v>
      </c>
      <c r="J60" s="33">
        <f t="shared" si="43"/>
        <v>9</v>
      </c>
      <c r="K60" s="33">
        <f t="shared" si="44"/>
        <v>6</v>
      </c>
      <c r="L60" s="33">
        <f t="shared" si="45"/>
        <v>21</v>
      </c>
      <c r="M60" s="52">
        <f t="shared" si="46"/>
        <v>11.978990993993998</v>
      </c>
      <c r="N60" s="33">
        <f t="shared" si="47"/>
        <v>3</v>
      </c>
      <c r="P60" s="48">
        <f t="shared" si="48"/>
        <v>60</v>
      </c>
      <c r="Q60" s="48">
        <f t="shared" si="49"/>
        <v>59</v>
      </c>
      <c r="R60" s="48">
        <f ca="1" t="shared" si="50"/>
        <v>3.059</v>
      </c>
      <c r="S60" s="48">
        <f t="shared" si="51"/>
        <v>3</v>
      </c>
      <c r="T60" s="48">
        <f t="shared" si="52"/>
        <v>62</v>
      </c>
      <c r="U60" s="53" t="str">
        <f ca="1" t="shared" si="53"/>
        <v>SEGUIN François</v>
      </c>
      <c r="V60" s="55" t="str">
        <f ca="1" t="shared" si="53"/>
        <v>Salmo Garonne</v>
      </c>
      <c r="W60" s="77">
        <f ca="1" t="shared" si="37"/>
        <v>7</v>
      </c>
      <c r="X60" s="33">
        <f ca="1" t="shared" si="37"/>
        <v>3.5</v>
      </c>
      <c r="Y60" s="77">
        <f ca="1" t="shared" si="37"/>
        <v>7</v>
      </c>
      <c r="Z60" s="33">
        <f ca="1" t="shared" si="37"/>
        <v>6</v>
      </c>
      <c r="AA60" s="77">
        <f ca="1" t="shared" si="37"/>
        <v>3</v>
      </c>
      <c r="AB60" s="33">
        <f ca="1" t="shared" si="37"/>
        <v>7.5</v>
      </c>
      <c r="AC60" s="33">
        <f ca="1" t="shared" si="38"/>
        <v>17</v>
      </c>
      <c r="AD60" s="52">
        <f ca="1" t="shared" si="38"/>
        <v>16.982992992997</v>
      </c>
      <c r="AE60" s="33">
        <f ca="1" t="shared" si="38"/>
        <v>5</v>
      </c>
    </row>
    <row r="61" spans="1:31" ht="15.75">
      <c r="A61" s="54" t="s">
        <v>34</v>
      </c>
      <c r="B61" s="53" t="s">
        <v>84</v>
      </c>
      <c r="C61" s="77">
        <v>15</v>
      </c>
      <c r="D61" s="33">
        <f t="shared" si="39"/>
        <v>2</v>
      </c>
      <c r="E61" s="77">
        <v>15</v>
      </c>
      <c r="F61" s="33">
        <f t="shared" si="40"/>
        <v>1.5</v>
      </c>
      <c r="G61" s="77">
        <v>12</v>
      </c>
      <c r="H61" s="33">
        <f t="shared" si="41"/>
        <v>1</v>
      </c>
      <c r="I61" s="33">
        <f t="shared" si="42"/>
        <v>15</v>
      </c>
      <c r="J61" s="33">
        <f t="shared" si="43"/>
        <v>15</v>
      </c>
      <c r="K61" s="33">
        <f t="shared" si="44"/>
        <v>12</v>
      </c>
      <c r="L61" s="33">
        <f t="shared" si="45"/>
        <v>42</v>
      </c>
      <c r="M61" s="52">
        <f t="shared" si="46"/>
        <v>4.457984984987999</v>
      </c>
      <c r="N61" s="33">
        <f t="shared" si="47"/>
        <v>1</v>
      </c>
      <c r="P61" s="48">
        <f t="shared" si="48"/>
        <v>61</v>
      </c>
      <c r="Q61" s="48">
        <f t="shared" si="49"/>
        <v>60</v>
      </c>
      <c r="R61" s="48">
        <f ca="1" t="shared" si="50"/>
        <v>1.06</v>
      </c>
      <c r="S61" s="48">
        <f t="shared" si="51"/>
        <v>1</v>
      </c>
      <c r="T61" s="48">
        <f t="shared" si="52"/>
        <v>61</v>
      </c>
      <c r="U61" s="54" t="str">
        <f ca="1" t="shared" si="53"/>
        <v>NGUYEN Mickaël</v>
      </c>
      <c r="V61" s="55" t="str">
        <f ca="1" t="shared" si="53"/>
        <v>Truite Toc</v>
      </c>
      <c r="W61" s="77">
        <f ca="1" t="shared" si="37"/>
        <v>5</v>
      </c>
      <c r="X61" s="33">
        <f ca="1" t="shared" si="37"/>
        <v>8</v>
      </c>
      <c r="Y61" s="77">
        <f ca="1" t="shared" si="37"/>
        <v>5</v>
      </c>
      <c r="Z61" s="33">
        <f ca="1" t="shared" si="37"/>
        <v>8.5</v>
      </c>
      <c r="AA61" s="77">
        <f ca="1" t="shared" si="37"/>
        <v>4</v>
      </c>
      <c r="AB61" s="33">
        <f ca="1" t="shared" si="37"/>
        <v>6</v>
      </c>
      <c r="AC61" s="33">
        <f ca="1" t="shared" si="38"/>
        <v>14</v>
      </c>
      <c r="AD61" s="52">
        <f ca="1" t="shared" si="38"/>
        <v>22.485994994996</v>
      </c>
      <c r="AE61" s="33">
        <f ca="1" t="shared" si="38"/>
        <v>6</v>
      </c>
    </row>
    <row r="62" spans="1:31" ht="15" customHeight="1">
      <c r="A62" s="54" t="s">
        <v>44</v>
      </c>
      <c r="B62" s="53" t="s">
        <v>83</v>
      </c>
      <c r="C62" s="77">
        <v>5</v>
      </c>
      <c r="D62" s="33">
        <f t="shared" si="39"/>
        <v>8</v>
      </c>
      <c r="E62" s="77">
        <v>5</v>
      </c>
      <c r="F62" s="33">
        <f t="shared" si="40"/>
        <v>8.5</v>
      </c>
      <c r="G62" s="77">
        <v>4</v>
      </c>
      <c r="H62" s="33">
        <f t="shared" si="41"/>
        <v>6</v>
      </c>
      <c r="I62" s="33">
        <f t="shared" si="42"/>
        <v>5</v>
      </c>
      <c r="J62" s="33">
        <f t="shared" si="43"/>
        <v>5</v>
      </c>
      <c r="K62" s="33">
        <f t="shared" si="44"/>
        <v>4</v>
      </c>
      <c r="L62" s="33">
        <f t="shared" si="45"/>
        <v>14</v>
      </c>
      <c r="M62" s="52">
        <f t="shared" si="46"/>
        <v>22.485994994996</v>
      </c>
      <c r="N62" s="33">
        <f t="shared" si="47"/>
        <v>6</v>
      </c>
      <c r="P62" s="48">
        <f t="shared" si="48"/>
        <v>62</v>
      </c>
      <c r="Q62" s="48">
        <f t="shared" si="49"/>
        <v>61</v>
      </c>
      <c r="R62" s="48">
        <f ca="1" t="shared" si="50"/>
        <v>6.061</v>
      </c>
      <c r="S62" s="48">
        <f t="shared" si="51"/>
        <v>6</v>
      </c>
      <c r="T62" s="48">
        <f t="shared" si="52"/>
        <v>68</v>
      </c>
      <c r="U62" s="53" t="str">
        <f ca="1" t="shared" si="53"/>
        <v>MILHEM Christophe</v>
      </c>
      <c r="V62" s="55" t="str">
        <f ca="1" t="shared" si="53"/>
        <v>Truite Passion</v>
      </c>
      <c r="W62" s="77">
        <f ca="1" t="shared" si="37"/>
        <v>2</v>
      </c>
      <c r="X62" s="33">
        <f ca="1" t="shared" si="37"/>
        <v>10.5</v>
      </c>
      <c r="Y62" s="77">
        <f ca="1" t="shared" si="37"/>
        <v>4</v>
      </c>
      <c r="Z62" s="33">
        <f ca="1" t="shared" si="37"/>
        <v>10</v>
      </c>
      <c r="AA62" s="77">
        <f ca="1" t="shared" si="37"/>
        <v>6</v>
      </c>
      <c r="AB62" s="33">
        <f ca="1" t="shared" si="37"/>
        <v>2.5</v>
      </c>
      <c r="AC62" s="33">
        <f ca="1" t="shared" si="38"/>
        <v>12</v>
      </c>
      <c r="AD62" s="52">
        <f ca="1" t="shared" si="38"/>
        <v>22.987993995998</v>
      </c>
      <c r="AE62" s="33">
        <f ca="1" t="shared" si="38"/>
        <v>7</v>
      </c>
    </row>
    <row r="63" spans="1:31" ht="15.75">
      <c r="A63" s="53" t="s">
        <v>40</v>
      </c>
      <c r="B63" s="53" t="s">
        <v>80</v>
      </c>
      <c r="C63" s="77">
        <v>7</v>
      </c>
      <c r="D63" s="33">
        <f t="shared" si="39"/>
        <v>3.5</v>
      </c>
      <c r="E63" s="77">
        <v>7</v>
      </c>
      <c r="F63" s="33">
        <f t="shared" si="40"/>
        <v>6</v>
      </c>
      <c r="G63" s="77">
        <v>3</v>
      </c>
      <c r="H63" s="33">
        <f t="shared" si="41"/>
        <v>7.5</v>
      </c>
      <c r="I63" s="33">
        <f t="shared" si="42"/>
        <v>7</v>
      </c>
      <c r="J63" s="33">
        <f t="shared" si="43"/>
        <v>7</v>
      </c>
      <c r="K63" s="33">
        <f t="shared" si="44"/>
        <v>3</v>
      </c>
      <c r="L63" s="33">
        <f t="shared" si="45"/>
        <v>17</v>
      </c>
      <c r="M63" s="52">
        <f t="shared" si="46"/>
        <v>16.982992992997</v>
      </c>
      <c r="N63" s="33">
        <f t="shared" si="47"/>
        <v>5</v>
      </c>
      <c r="P63" s="48">
        <f t="shared" si="48"/>
        <v>63</v>
      </c>
      <c r="Q63" s="48">
        <f t="shared" si="49"/>
        <v>62</v>
      </c>
      <c r="R63" s="48">
        <f ca="1" t="shared" si="50"/>
        <v>5.062</v>
      </c>
      <c r="S63" s="48">
        <f t="shared" si="51"/>
        <v>5</v>
      </c>
      <c r="T63" s="48">
        <f t="shared" si="52"/>
        <v>56</v>
      </c>
      <c r="U63" s="53" t="str">
        <f ca="1" t="shared" si="53"/>
        <v>CASTEL Alain</v>
      </c>
      <c r="V63" s="55" t="str">
        <f ca="1" t="shared" si="53"/>
        <v>Salmo Toc</v>
      </c>
      <c r="W63" s="77">
        <f ca="1" t="shared" si="37"/>
        <v>5</v>
      </c>
      <c r="X63" s="33">
        <f ca="1" t="shared" si="37"/>
        <v>8</v>
      </c>
      <c r="Y63" s="77">
        <f ca="1" t="shared" si="37"/>
        <v>3</v>
      </c>
      <c r="Z63" s="33">
        <f ca="1" t="shared" si="37"/>
        <v>11</v>
      </c>
      <c r="AA63" s="77">
        <f ca="1" t="shared" si="37"/>
        <v>5</v>
      </c>
      <c r="AB63" s="33">
        <f ca="1" t="shared" si="37"/>
        <v>4.5</v>
      </c>
      <c r="AC63" s="33">
        <f ca="1" t="shared" si="38"/>
        <v>13</v>
      </c>
      <c r="AD63" s="52">
        <f ca="1" t="shared" si="38"/>
        <v>23.486994994996998</v>
      </c>
      <c r="AE63" s="33">
        <f ca="1" t="shared" si="38"/>
        <v>8</v>
      </c>
    </row>
    <row r="64" spans="1:31" ht="15.75">
      <c r="A64" s="53" t="s">
        <v>3</v>
      </c>
      <c r="B64" s="53" t="s">
        <v>78</v>
      </c>
      <c r="C64" s="77">
        <v>6</v>
      </c>
      <c r="D64" s="33">
        <f t="shared" si="39"/>
        <v>5.5</v>
      </c>
      <c r="E64" s="77">
        <v>11</v>
      </c>
      <c r="F64" s="33">
        <f t="shared" si="40"/>
        <v>3</v>
      </c>
      <c r="G64" s="77">
        <v>3</v>
      </c>
      <c r="H64" s="33">
        <f t="shared" si="41"/>
        <v>7.5</v>
      </c>
      <c r="I64" s="33">
        <f t="shared" si="42"/>
        <v>6</v>
      </c>
      <c r="J64" s="33">
        <f t="shared" si="43"/>
        <v>11</v>
      </c>
      <c r="K64" s="33">
        <f t="shared" si="44"/>
        <v>3</v>
      </c>
      <c r="L64" s="33">
        <f t="shared" si="45"/>
        <v>20</v>
      </c>
      <c r="M64" s="52">
        <f t="shared" si="46"/>
        <v>15.979988993996999</v>
      </c>
      <c r="N64" s="33">
        <f t="shared" si="47"/>
        <v>4</v>
      </c>
      <c r="P64" s="48">
        <f t="shared" si="48"/>
        <v>64</v>
      </c>
      <c r="Q64" s="48">
        <f t="shared" si="49"/>
        <v>63</v>
      </c>
      <c r="R64" s="48">
        <f ca="1" t="shared" si="50"/>
        <v>4.063</v>
      </c>
      <c r="S64" s="48">
        <f t="shared" si="51"/>
        <v>4</v>
      </c>
      <c r="T64" s="48">
        <f t="shared" si="52"/>
        <v>55</v>
      </c>
      <c r="U64" s="54" t="str">
        <f ca="1" t="shared" si="53"/>
        <v>DOURTHE Yoann</v>
      </c>
      <c r="V64" s="55" t="str">
        <f ca="1" t="shared" si="53"/>
        <v>No Kill 33</v>
      </c>
      <c r="W64" s="77">
        <f ca="1" t="shared" si="37"/>
        <v>0</v>
      </c>
      <c r="X64" s="33">
        <f ca="1" t="shared" si="37"/>
        <v>14</v>
      </c>
      <c r="Y64" s="77">
        <f ca="1" t="shared" si="37"/>
        <v>8</v>
      </c>
      <c r="Z64" s="33">
        <f ca="1" t="shared" si="37"/>
        <v>5</v>
      </c>
      <c r="AA64" s="77">
        <f ca="1" t="shared" si="37"/>
        <v>2</v>
      </c>
      <c r="AB64" s="33">
        <f ca="1" t="shared" si="37"/>
        <v>9.5</v>
      </c>
      <c r="AC64" s="33">
        <f ca="1" t="shared" si="38"/>
        <v>10</v>
      </c>
      <c r="AD64" s="52">
        <f ca="1" t="shared" si="38"/>
        <v>28.489991997999997</v>
      </c>
      <c r="AE64" s="33">
        <f ca="1" t="shared" si="38"/>
        <v>9</v>
      </c>
    </row>
    <row r="65" spans="1:31" ht="15.75">
      <c r="A65" s="53" t="s">
        <v>105</v>
      </c>
      <c r="B65" s="53" t="s">
        <v>83</v>
      </c>
      <c r="C65" s="77">
        <v>1</v>
      </c>
      <c r="D65" s="33">
        <f t="shared" si="39"/>
        <v>12.5</v>
      </c>
      <c r="E65" s="77">
        <v>2</v>
      </c>
      <c r="F65" s="33">
        <f t="shared" si="40"/>
        <v>12</v>
      </c>
      <c r="G65" s="77">
        <v>0</v>
      </c>
      <c r="H65" s="33">
        <f t="shared" si="41"/>
        <v>12.5</v>
      </c>
      <c r="I65" s="33">
        <f t="shared" si="42"/>
        <v>1</v>
      </c>
      <c r="J65" s="33">
        <f t="shared" si="43"/>
        <v>2</v>
      </c>
      <c r="K65" s="33">
        <f t="shared" si="44"/>
        <v>0</v>
      </c>
      <c r="L65" s="33">
        <f t="shared" si="45"/>
        <v>3</v>
      </c>
      <c r="M65" s="52">
        <f t="shared" si="46"/>
        <v>36.996997999</v>
      </c>
      <c r="N65" s="33">
        <f t="shared" si="47"/>
        <v>14</v>
      </c>
      <c r="P65" s="48">
        <f t="shared" si="48"/>
        <v>65</v>
      </c>
      <c r="Q65" s="48">
        <f t="shared" si="49"/>
        <v>64</v>
      </c>
      <c r="R65" s="48">
        <f ca="1" t="shared" si="50"/>
        <v>14.064</v>
      </c>
      <c r="S65" s="48">
        <f t="shared" si="51"/>
        <v>14</v>
      </c>
      <c r="T65" s="48">
        <f t="shared" si="52"/>
        <v>57</v>
      </c>
      <c r="U65" s="53" t="str">
        <f ca="1" t="shared" si="53"/>
        <v>RIONDET Pascal</v>
      </c>
      <c r="V65" s="55" t="str">
        <f ca="1" t="shared" si="53"/>
        <v>APG38</v>
      </c>
      <c r="W65" s="77">
        <f ca="1" t="shared" si="37"/>
        <v>5</v>
      </c>
      <c r="X65" s="33">
        <f ca="1" t="shared" si="37"/>
        <v>8</v>
      </c>
      <c r="Y65" s="77">
        <f ca="1" t="shared" si="37"/>
        <v>5</v>
      </c>
      <c r="Z65" s="33">
        <f ca="1" t="shared" si="37"/>
        <v>8.5</v>
      </c>
      <c r="AA65" s="77">
        <f ca="1" t="shared" si="37"/>
        <v>0</v>
      </c>
      <c r="AB65" s="33">
        <f ca="1" t="shared" si="37"/>
        <v>12.5</v>
      </c>
      <c r="AC65" s="33">
        <f ca="1" t="shared" si="38"/>
        <v>10</v>
      </c>
      <c r="AD65" s="52">
        <f ca="1" t="shared" si="38"/>
        <v>28.989994994999996</v>
      </c>
      <c r="AE65" s="33">
        <f ca="1" t="shared" si="38"/>
        <v>10</v>
      </c>
    </row>
    <row r="66" spans="1:31" ht="15" customHeight="1">
      <c r="A66" s="53" t="s">
        <v>88</v>
      </c>
      <c r="B66" s="53" t="s">
        <v>78</v>
      </c>
      <c r="C66" s="77">
        <v>2</v>
      </c>
      <c r="D66" s="33">
        <f t="shared" si="39"/>
        <v>10.5</v>
      </c>
      <c r="E66" s="77">
        <v>0</v>
      </c>
      <c r="F66" s="33">
        <f t="shared" si="40"/>
        <v>14</v>
      </c>
      <c r="G66" s="77">
        <v>2</v>
      </c>
      <c r="H66" s="33">
        <f t="shared" si="41"/>
        <v>9.5</v>
      </c>
      <c r="I66" s="33">
        <f t="shared" si="42"/>
        <v>2</v>
      </c>
      <c r="J66" s="33">
        <f t="shared" si="43"/>
        <v>0</v>
      </c>
      <c r="K66" s="33">
        <f t="shared" si="44"/>
        <v>2</v>
      </c>
      <c r="L66" s="33">
        <f t="shared" si="45"/>
        <v>4</v>
      </c>
      <c r="M66" s="52">
        <f t="shared" si="46"/>
        <v>33.995997998</v>
      </c>
      <c r="N66" s="33">
        <f t="shared" si="47"/>
        <v>13</v>
      </c>
      <c r="P66" s="48">
        <f t="shared" si="48"/>
        <v>66</v>
      </c>
      <c r="Q66" s="48">
        <f t="shared" si="49"/>
        <v>65</v>
      </c>
      <c r="R66" s="48">
        <f ca="1" t="shared" si="50"/>
        <v>13.065</v>
      </c>
      <c r="S66" s="48">
        <f t="shared" si="51"/>
        <v>13</v>
      </c>
      <c r="T66" s="48">
        <f t="shared" si="52"/>
        <v>67</v>
      </c>
      <c r="U66" s="54" t="str">
        <f ca="1" t="shared" si="53"/>
        <v>BUSSY Yves</v>
      </c>
      <c r="V66" s="55" t="str">
        <f ca="1" t="shared" si="53"/>
        <v>APG38</v>
      </c>
      <c r="W66" s="77">
        <f ca="1" t="shared" si="37"/>
        <v>7</v>
      </c>
      <c r="X66" s="33">
        <f ca="1" t="shared" si="37"/>
        <v>3.5</v>
      </c>
      <c r="Y66" s="77">
        <f ca="1" t="shared" si="37"/>
        <v>1</v>
      </c>
      <c r="Z66" s="33">
        <f ca="1" t="shared" si="37"/>
        <v>13</v>
      </c>
      <c r="AA66" s="77">
        <f ca="1" t="shared" si="37"/>
        <v>0</v>
      </c>
      <c r="AB66" s="33">
        <f ca="1" t="shared" si="37"/>
        <v>12.5</v>
      </c>
      <c r="AC66" s="33">
        <f ca="1" t="shared" si="38"/>
        <v>8</v>
      </c>
      <c r="AD66" s="52">
        <f ca="1" t="shared" si="38"/>
        <v>28.991992999</v>
      </c>
      <c r="AE66" s="33">
        <f ca="1" t="shared" si="38"/>
        <v>11</v>
      </c>
    </row>
    <row r="67" spans="1:31" ht="15.75">
      <c r="A67" s="53" t="s">
        <v>37</v>
      </c>
      <c r="B67" s="53" t="s">
        <v>80</v>
      </c>
      <c r="C67" s="77">
        <v>1</v>
      </c>
      <c r="D67" s="33">
        <f t="shared" si="39"/>
        <v>12.5</v>
      </c>
      <c r="E67" s="77">
        <v>6</v>
      </c>
      <c r="F67" s="33">
        <f t="shared" si="40"/>
        <v>7</v>
      </c>
      <c r="G67" s="77">
        <v>0</v>
      </c>
      <c r="H67" s="33">
        <f t="shared" si="41"/>
        <v>12.5</v>
      </c>
      <c r="I67" s="33">
        <f t="shared" si="42"/>
        <v>1</v>
      </c>
      <c r="J67" s="33">
        <f t="shared" si="43"/>
        <v>6</v>
      </c>
      <c r="K67" s="33">
        <f t="shared" si="44"/>
        <v>0</v>
      </c>
      <c r="L67" s="33">
        <f t="shared" si="45"/>
        <v>7</v>
      </c>
      <c r="M67" s="52">
        <f t="shared" si="46"/>
        <v>31.992993999</v>
      </c>
      <c r="N67" s="33">
        <f t="shared" si="47"/>
        <v>12</v>
      </c>
      <c r="P67" s="48">
        <f t="shared" si="48"/>
        <v>67</v>
      </c>
      <c r="Q67" s="48">
        <f t="shared" si="49"/>
        <v>66</v>
      </c>
      <c r="R67" s="48">
        <f ca="1" t="shared" si="50"/>
        <v>12.066</v>
      </c>
      <c r="S67" s="48">
        <f t="shared" si="51"/>
        <v>12</v>
      </c>
      <c r="T67" s="48">
        <f t="shared" si="52"/>
        <v>66</v>
      </c>
      <c r="U67" s="45" t="str">
        <f ca="1" t="shared" si="53"/>
        <v>COULON Hervé</v>
      </c>
      <c r="V67" s="55" t="str">
        <f ca="1" t="shared" si="53"/>
        <v>Salmo Garonne</v>
      </c>
      <c r="W67" s="77">
        <f ca="1" t="shared" si="37"/>
        <v>1</v>
      </c>
      <c r="X67" s="33">
        <f ca="1" t="shared" si="37"/>
        <v>12.5</v>
      </c>
      <c r="Y67" s="77">
        <f ca="1" t="shared" si="37"/>
        <v>6</v>
      </c>
      <c r="Z67" s="33">
        <f ca="1" t="shared" si="37"/>
        <v>7</v>
      </c>
      <c r="AA67" s="77">
        <f ca="1" t="shared" si="37"/>
        <v>0</v>
      </c>
      <c r="AB67" s="33">
        <f ca="1" t="shared" si="37"/>
        <v>12.5</v>
      </c>
      <c r="AC67" s="33">
        <f ca="1" t="shared" si="38"/>
        <v>7</v>
      </c>
      <c r="AD67" s="52">
        <f ca="1" t="shared" si="38"/>
        <v>31.992993999</v>
      </c>
      <c r="AE67" s="33">
        <f ca="1" t="shared" si="38"/>
        <v>12</v>
      </c>
    </row>
    <row r="68" spans="1:31" ht="15.75">
      <c r="A68" s="53" t="s">
        <v>112</v>
      </c>
      <c r="B68" s="53" t="s">
        <v>47</v>
      </c>
      <c r="C68" s="77">
        <v>7</v>
      </c>
      <c r="D68" s="33">
        <f t="shared" si="39"/>
        <v>3.5</v>
      </c>
      <c r="E68" s="77">
        <v>1</v>
      </c>
      <c r="F68" s="33">
        <f t="shared" si="40"/>
        <v>13</v>
      </c>
      <c r="G68" s="77">
        <v>0</v>
      </c>
      <c r="H68" s="33">
        <f t="shared" si="41"/>
        <v>12.5</v>
      </c>
      <c r="I68" s="33">
        <f t="shared" si="42"/>
        <v>7</v>
      </c>
      <c r="J68" s="33">
        <f t="shared" si="43"/>
        <v>1</v>
      </c>
      <c r="K68" s="33">
        <f t="shared" si="44"/>
        <v>0</v>
      </c>
      <c r="L68" s="33">
        <f t="shared" si="45"/>
        <v>8</v>
      </c>
      <c r="M68" s="52">
        <f t="shared" si="46"/>
        <v>28.991992999</v>
      </c>
      <c r="N68" s="33">
        <f t="shared" si="47"/>
        <v>11</v>
      </c>
      <c r="P68" s="48">
        <f t="shared" si="48"/>
        <v>68</v>
      </c>
      <c r="Q68" s="48">
        <f t="shared" si="49"/>
        <v>67</v>
      </c>
      <c r="R68" s="48">
        <f ca="1" t="shared" si="50"/>
        <v>11.067</v>
      </c>
      <c r="S68" s="48">
        <f t="shared" si="51"/>
        <v>11</v>
      </c>
      <c r="T68" s="48">
        <f t="shared" si="52"/>
        <v>65</v>
      </c>
      <c r="U68" s="53" t="str">
        <f ca="1" t="shared" si="53"/>
        <v>ALLAMARGOT Eric</v>
      </c>
      <c r="V68" s="55" t="str">
        <f ca="1" t="shared" si="53"/>
        <v>No Kill 09</v>
      </c>
      <c r="W68" s="77">
        <f ca="1" t="shared" si="37"/>
        <v>2</v>
      </c>
      <c r="X68" s="33">
        <f ca="1" t="shared" si="37"/>
        <v>10.5</v>
      </c>
      <c r="Y68" s="77">
        <f ca="1" t="shared" si="37"/>
        <v>0</v>
      </c>
      <c r="Z68" s="33">
        <f ca="1" t="shared" si="37"/>
        <v>14</v>
      </c>
      <c r="AA68" s="77">
        <f ca="1" t="shared" si="37"/>
        <v>2</v>
      </c>
      <c r="AB68" s="33">
        <f ca="1" t="shared" si="37"/>
        <v>9.5</v>
      </c>
      <c r="AC68" s="33">
        <f ca="1" t="shared" si="38"/>
        <v>4</v>
      </c>
      <c r="AD68" s="52">
        <f ca="1" t="shared" si="38"/>
        <v>33.995997998</v>
      </c>
      <c r="AE68" s="33">
        <f ca="1" t="shared" si="38"/>
        <v>13</v>
      </c>
    </row>
    <row r="69" spans="1:31" ht="15.75">
      <c r="A69" s="53" t="s">
        <v>123</v>
      </c>
      <c r="B69" s="53" t="s">
        <v>82</v>
      </c>
      <c r="C69" s="33">
        <v>2</v>
      </c>
      <c r="D69" s="33">
        <f t="shared" si="39"/>
        <v>10.5</v>
      </c>
      <c r="E69" s="33">
        <v>4</v>
      </c>
      <c r="F69" s="33">
        <f t="shared" si="40"/>
        <v>10</v>
      </c>
      <c r="G69" s="33">
        <v>6</v>
      </c>
      <c r="H69" s="33">
        <f t="shared" si="41"/>
        <v>2.5</v>
      </c>
      <c r="I69" s="33">
        <f t="shared" si="42"/>
        <v>2</v>
      </c>
      <c r="J69" s="33">
        <f t="shared" si="43"/>
        <v>4</v>
      </c>
      <c r="K69" s="33">
        <f t="shared" si="44"/>
        <v>6</v>
      </c>
      <c r="L69" s="33">
        <f t="shared" si="45"/>
        <v>12</v>
      </c>
      <c r="M69" s="52">
        <f t="shared" si="46"/>
        <v>22.987993995998</v>
      </c>
      <c r="N69" s="33">
        <f t="shared" si="47"/>
        <v>7</v>
      </c>
      <c r="P69" s="48">
        <f t="shared" si="48"/>
        <v>69</v>
      </c>
      <c r="Q69" s="48">
        <f t="shared" si="49"/>
        <v>68</v>
      </c>
      <c r="R69" s="48">
        <f ca="1" t="shared" si="50"/>
        <v>7.068</v>
      </c>
      <c r="S69" s="48">
        <f t="shared" si="51"/>
        <v>7</v>
      </c>
      <c r="T69" s="48">
        <f t="shared" si="52"/>
        <v>64</v>
      </c>
      <c r="U69" s="53" t="str">
        <f ca="1" t="shared" si="53"/>
        <v>AISSAOUI Farid</v>
      </c>
      <c r="V69" s="55" t="str">
        <f ca="1" t="shared" si="53"/>
        <v>Truite Toc</v>
      </c>
      <c r="W69" s="77">
        <f ca="1" t="shared" si="37"/>
        <v>1</v>
      </c>
      <c r="X69" s="33">
        <f ca="1" t="shared" si="37"/>
        <v>12.5</v>
      </c>
      <c r="Y69" s="77">
        <f ca="1" t="shared" si="37"/>
        <v>2</v>
      </c>
      <c r="Z69" s="33">
        <f ca="1" t="shared" si="37"/>
        <v>12</v>
      </c>
      <c r="AA69" s="77">
        <f ca="1" t="shared" si="37"/>
        <v>0</v>
      </c>
      <c r="AB69" s="33">
        <f ca="1" t="shared" si="37"/>
        <v>12.5</v>
      </c>
      <c r="AC69" s="33">
        <f ca="1" t="shared" si="38"/>
        <v>3</v>
      </c>
      <c r="AD69" s="52">
        <f ca="1" t="shared" si="38"/>
        <v>36.996997999</v>
      </c>
      <c r="AE69" s="33">
        <f ca="1" t="shared" si="38"/>
        <v>14</v>
      </c>
    </row>
    <row r="70" spans="1:31" ht="15.75">
      <c r="A70" s="33"/>
      <c r="B70" s="33"/>
      <c r="C70" s="33"/>
      <c r="D70" s="33">
        <f t="shared" si="39"/>
      </c>
      <c r="E70" s="33"/>
      <c r="F70" s="33">
        <f t="shared" si="40"/>
      </c>
      <c r="G70" s="33"/>
      <c r="H70" s="33">
        <f t="shared" si="41"/>
      </c>
      <c r="I70" s="33">
        <f t="shared" si="42"/>
        <v>0</v>
      </c>
      <c r="J70" s="33">
        <f t="shared" si="43"/>
        <v>0</v>
      </c>
      <c r="K70" s="33">
        <f t="shared" si="44"/>
        <v>0</v>
      </c>
      <c r="L70" s="33">
        <f t="shared" si="45"/>
      </c>
      <c r="M70" s="52">
        <f t="shared" si="46"/>
        <v>200</v>
      </c>
      <c r="N70" s="33">
        <f t="shared" si="47"/>
      </c>
      <c r="P70" s="48" t="b">
        <f t="shared" si="48"/>
        <v>0</v>
      </c>
      <c r="Q70" s="48">
        <f t="shared" si="49"/>
      </c>
      <c r="R70" s="48">
        <f ca="1" t="shared" si="50"/>
      </c>
      <c r="S70" s="48">
        <f t="shared" si="51"/>
      </c>
      <c r="T70" s="48">
        <f t="shared" si="52"/>
      </c>
      <c r="U70" s="53">
        <f ca="1" t="shared" si="53"/>
      </c>
      <c r="V70" s="55">
        <f ca="1" t="shared" si="53"/>
      </c>
      <c r="W70" s="33">
        <f ca="1" t="shared" si="37"/>
      </c>
      <c r="X70" s="33">
        <f ca="1" t="shared" si="37"/>
      </c>
      <c r="Y70" s="33">
        <f ca="1" t="shared" si="37"/>
      </c>
      <c r="Z70" s="33">
        <f ca="1" t="shared" si="37"/>
      </c>
      <c r="AA70" s="33">
        <f ca="1" t="shared" si="37"/>
      </c>
      <c r="AB70" s="33">
        <f ca="1" t="shared" si="37"/>
      </c>
      <c r="AC70" s="33">
        <f ca="1" t="shared" si="38"/>
      </c>
      <c r="AD70" s="52">
        <f ca="1" t="shared" si="38"/>
      </c>
      <c r="AE70" s="33">
        <f ca="1" t="shared" si="38"/>
      </c>
    </row>
    <row r="71" spans="1:31" ht="15.75">
      <c r="A71" s="33"/>
      <c r="B71" s="33"/>
      <c r="C71" s="33"/>
      <c r="D71" s="33">
        <f t="shared" si="39"/>
      </c>
      <c r="E71" s="33"/>
      <c r="F71" s="33">
        <f t="shared" si="40"/>
      </c>
      <c r="G71" s="33"/>
      <c r="H71" s="33">
        <f t="shared" si="41"/>
      </c>
      <c r="I71" s="33">
        <f t="shared" si="42"/>
        <v>0</v>
      </c>
      <c r="J71" s="33">
        <f t="shared" si="43"/>
        <v>0</v>
      </c>
      <c r="K71" s="33">
        <f t="shared" si="44"/>
        <v>0</v>
      </c>
      <c r="L71" s="33">
        <f t="shared" si="45"/>
      </c>
      <c r="M71" s="52">
        <f t="shared" si="46"/>
        <v>200</v>
      </c>
      <c r="N71" s="33">
        <f t="shared" si="47"/>
      </c>
      <c r="P71" s="48" t="b">
        <f t="shared" si="48"/>
        <v>0</v>
      </c>
      <c r="Q71" s="48">
        <f t="shared" si="49"/>
      </c>
      <c r="R71" s="48">
        <f ca="1" t="shared" si="50"/>
      </c>
      <c r="S71" s="48">
        <f t="shared" si="51"/>
      </c>
      <c r="T71" s="48">
        <f t="shared" si="52"/>
      </c>
      <c r="U71" s="53">
        <f ca="1" t="shared" si="53"/>
      </c>
      <c r="V71" s="55">
        <f ca="1" t="shared" si="53"/>
      </c>
      <c r="W71" s="33">
        <f ca="1" t="shared" si="37"/>
      </c>
      <c r="X71" s="33">
        <f ca="1" t="shared" si="37"/>
      </c>
      <c r="Y71" s="33">
        <f ca="1" t="shared" si="37"/>
      </c>
      <c r="Z71" s="33">
        <f ca="1" t="shared" si="37"/>
      </c>
      <c r="AA71" s="33">
        <f ca="1" t="shared" si="37"/>
      </c>
      <c r="AB71" s="33">
        <f ca="1" t="shared" si="37"/>
      </c>
      <c r="AC71" s="33">
        <f ca="1" t="shared" si="38"/>
      </c>
      <c r="AD71" s="52">
        <f ca="1" t="shared" si="38"/>
      </c>
      <c r="AE71" s="33">
        <f ca="1" t="shared" si="38"/>
      </c>
    </row>
    <row r="72" spans="1:31" ht="15.75">
      <c r="A72" s="33"/>
      <c r="B72" s="33"/>
      <c r="C72" s="33"/>
      <c r="D72" s="33">
        <f t="shared" si="39"/>
      </c>
      <c r="E72" s="33"/>
      <c r="F72" s="33">
        <f t="shared" si="40"/>
      </c>
      <c r="G72" s="33"/>
      <c r="H72" s="33">
        <f t="shared" si="41"/>
      </c>
      <c r="I72" s="33">
        <f t="shared" si="42"/>
        <v>0</v>
      </c>
      <c r="J72" s="33">
        <f t="shared" si="43"/>
        <v>0</v>
      </c>
      <c r="K72" s="33">
        <f t="shared" si="44"/>
        <v>0</v>
      </c>
      <c r="L72" s="33">
        <f t="shared" si="45"/>
      </c>
      <c r="M72" s="52">
        <f t="shared" si="46"/>
        <v>200</v>
      </c>
      <c r="N72" s="33">
        <f t="shared" si="47"/>
      </c>
      <c r="P72" s="48" t="b">
        <f t="shared" si="48"/>
        <v>0</v>
      </c>
      <c r="Q72" s="48">
        <f t="shared" si="49"/>
      </c>
      <c r="R72" s="48">
        <f ca="1" t="shared" si="50"/>
      </c>
      <c r="S72" s="48">
        <f t="shared" si="51"/>
      </c>
      <c r="T72" s="48">
        <f t="shared" si="52"/>
      </c>
      <c r="U72" s="53">
        <f ca="1" t="shared" si="53"/>
      </c>
      <c r="V72" s="55">
        <f ca="1" t="shared" si="53"/>
      </c>
      <c r="W72" s="33">
        <f ca="1" t="shared" si="37"/>
      </c>
      <c r="X72" s="33">
        <f ca="1" t="shared" si="37"/>
      </c>
      <c r="Y72" s="33">
        <f ca="1" t="shared" si="37"/>
      </c>
      <c r="Z72" s="33">
        <f ca="1" t="shared" si="37"/>
      </c>
      <c r="AA72" s="33">
        <f ca="1" t="shared" si="37"/>
      </c>
      <c r="AB72" s="33">
        <f ca="1" t="shared" si="37"/>
      </c>
      <c r="AC72" s="33">
        <f ca="1" t="shared" si="38"/>
      </c>
      <c r="AD72" s="52">
        <f ca="1" t="shared" si="38"/>
      </c>
      <c r="AE72" s="33">
        <f ca="1" t="shared" si="38"/>
      </c>
    </row>
    <row r="73" spans="1:31" ht="15.75">
      <c r="A73" s="33"/>
      <c r="B73" s="33"/>
      <c r="C73" s="33"/>
      <c r="D73" s="33">
        <f t="shared" si="39"/>
      </c>
      <c r="E73" s="33"/>
      <c r="F73" s="33">
        <f t="shared" si="40"/>
      </c>
      <c r="G73" s="33"/>
      <c r="H73" s="33">
        <f t="shared" si="41"/>
      </c>
      <c r="I73" s="33">
        <f t="shared" si="42"/>
        <v>0</v>
      </c>
      <c r="J73" s="33">
        <f t="shared" si="43"/>
        <v>0</v>
      </c>
      <c r="K73" s="33">
        <f t="shared" si="44"/>
        <v>0</v>
      </c>
      <c r="L73" s="33">
        <f t="shared" si="45"/>
      </c>
      <c r="M73" s="52">
        <f t="shared" si="46"/>
        <v>200</v>
      </c>
      <c r="N73" s="33">
        <f t="shared" si="47"/>
      </c>
      <c r="P73" s="48" t="b">
        <f t="shared" si="48"/>
        <v>0</v>
      </c>
      <c r="Q73" s="48">
        <f t="shared" si="49"/>
      </c>
      <c r="R73" s="48">
        <f ca="1" t="shared" si="50"/>
      </c>
      <c r="S73" s="48">
        <f t="shared" si="51"/>
      </c>
      <c r="T73" s="48">
        <f t="shared" si="52"/>
      </c>
      <c r="U73" s="53">
        <f ca="1" t="shared" si="53"/>
      </c>
      <c r="V73" s="55">
        <f ca="1" t="shared" si="53"/>
      </c>
      <c r="W73" s="33">
        <f ca="1" t="shared" si="37"/>
      </c>
      <c r="X73" s="33">
        <f ca="1" t="shared" si="37"/>
      </c>
      <c r="Y73" s="33">
        <f ca="1" t="shared" si="37"/>
      </c>
      <c r="Z73" s="33">
        <f ca="1" t="shared" si="37"/>
      </c>
      <c r="AA73" s="33">
        <f ca="1" t="shared" si="37"/>
      </c>
      <c r="AB73" s="33">
        <f ca="1" t="shared" si="37"/>
      </c>
      <c r="AC73" s="33">
        <f ca="1" t="shared" si="38"/>
      </c>
      <c r="AD73" s="52">
        <f ca="1" t="shared" si="38"/>
      </c>
      <c r="AE73" s="33">
        <f ca="1" t="shared" si="38"/>
      </c>
    </row>
    <row r="74" spans="1:31" ht="15.75">
      <c r="A74" s="33"/>
      <c r="B74" s="33"/>
      <c r="C74" s="33"/>
      <c r="D74" s="33">
        <f t="shared" si="39"/>
      </c>
      <c r="E74" s="33"/>
      <c r="F74" s="33">
        <f t="shared" si="40"/>
      </c>
      <c r="G74" s="33"/>
      <c r="H74" s="33">
        <f t="shared" si="41"/>
      </c>
      <c r="I74" s="33">
        <f t="shared" si="42"/>
        <v>0</v>
      </c>
      <c r="J74" s="33">
        <f t="shared" si="43"/>
        <v>0</v>
      </c>
      <c r="K74" s="33">
        <f t="shared" si="44"/>
        <v>0</v>
      </c>
      <c r="L74" s="33">
        <f t="shared" si="45"/>
      </c>
      <c r="M74" s="52">
        <f t="shared" si="46"/>
        <v>200</v>
      </c>
      <c r="N74" s="33">
        <f t="shared" si="47"/>
      </c>
      <c r="P74" s="48" t="b">
        <f t="shared" si="48"/>
        <v>0</v>
      </c>
      <c r="Q74" s="48">
        <f t="shared" si="49"/>
      </c>
      <c r="R74" s="48">
        <f ca="1" t="shared" si="50"/>
      </c>
      <c r="S74" s="48">
        <f t="shared" si="51"/>
      </c>
      <c r="T74" s="48">
        <f t="shared" si="52"/>
      </c>
      <c r="U74" s="53">
        <f ca="1" t="shared" si="53"/>
      </c>
      <c r="V74" s="55">
        <f ca="1" t="shared" si="53"/>
      </c>
      <c r="W74" s="33">
        <f ca="1" t="shared" si="37"/>
      </c>
      <c r="X74" s="33">
        <f ca="1" t="shared" si="37"/>
      </c>
      <c r="Y74" s="33">
        <f ca="1" t="shared" si="37"/>
      </c>
      <c r="Z74" s="33">
        <f ca="1" t="shared" si="37"/>
      </c>
      <c r="AA74" s="33">
        <f ca="1" t="shared" si="37"/>
      </c>
      <c r="AB74" s="33">
        <f ca="1" t="shared" si="37"/>
      </c>
      <c r="AC74" s="33">
        <f ca="1" t="shared" si="38"/>
      </c>
      <c r="AD74" s="52">
        <f ca="1" t="shared" si="38"/>
      </c>
      <c r="AE74" s="33">
        <f ca="1" t="shared" si="38"/>
      </c>
    </row>
    <row r="75" spans="1:3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/>
      <c r="N75" s="43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129</v>
      </c>
      <c r="B77" s="2" t="s">
        <v>24</v>
      </c>
      <c r="C77" s="2" t="s">
        <v>16</v>
      </c>
      <c r="D77" s="2"/>
      <c r="E77" s="2"/>
      <c r="F77" s="2" t="s">
        <v>60</v>
      </c>
      <c r="I77" s="2"/>
      <c r="J77" s="2"/>
      <c r="U77" s="1" t="s">
        <v>129</v>
      </c>
      <c r="V77" s="2" t="s">
        <v>24</v>
      </c>
      <c r="W77" s="2" t="s">
        <v>16</v>
      </c>
      <c r="X77" s="2"/>
      <c r="Y77" s="2"/>
      <c r="Z77" s="2" t="str">
        <f>F77</f>
        <v>C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13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100"/>
    </row>
    <row r="81" spans="1:31" ht="15.75">
      <c r="A81" s="53" t="s">
        <v>143</v>
      </c>
      <c r="B81" s="53" t="s">
        <v>81</v>
      </c>
      <c r="C81" s="77">
        <v>9</v>
      </c>
      <c r="D81" s="33">
        <f>IF(OR(A81="",C81=""),"",RANK(C81,$C$81:$C$99,0)+(COUNT($C$81:$C$99)+1-RANK(C81,$C$81:$C$99,0)-RANK(C81,$C$81:$C$99,1))/2)</f>
        <v>7.5</v>
      </c>
      <c r="E81" s="77">
        <v>1</v>
      </c>
      <c r="F81" s="33">
        <f>IF(OR(A81="",E81=""),"",RANK(E81,$E$81:$E$99,0)+(COUNT($E$81:$E$99)+1-RANK(E81,$E$81:$E$99,0)-RANK(E81,$E$81:$E$99,1))/2)</f>
        <v>13</v>
      </c>
      <c r="G81" s="77">
        <v>0</v>
      </c>
      <c r="H81" s="33">
        <f>IF(OR(A81="",G81=""),"",RANK(G81,$G$81:$G$99,0)+(COUNT($G$81:$G$99)+1-RANK(G81,$G$81:$G$99,0)-RANK(G81,$G$81:$G$99,1))/2)</f>
        <v>13</v>
      </c>
      <c r="I81" s="33">
        <f>C81</f>
        <v>9</v>
      </c>
      <c r="J81" s="33">
        <f>E81</f>
        <v>1</v>
      </c>
      <c r="K81" s="33">
        <f>G81</f>
        <v>0</v>
      </c>
      <c r="L81" s="33">
        <f>IF(A81=0,"",SUM(C81,E81,G81))</f>
        <v>10</v>
      </c>
      <c r="M81" s="52">
        <f>SUM(D81,F81,H81,IF(L81="",200,-L81/10^3),-LARGE(I81:K81,1)/10^6,-LARGE(I81:K81,2)/10^9,-LARGE(I81:K81,3)/10^12)</f>
        <v>33.48999099900001</v>
      </c>
      <c r="N81" s="33">
        <f>IF(L81="","",RANK(M81,$M$81:$M$99,1)+(COUNT($M$81:$M$99)+1-RANK(M81,$M$81:$M$99,0)-RANK(M81,$M$81:$M$99,1))/2)</f>
        <v>12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12.08</v>
      </c>
      <c r="S81" s="48">
        <f>IF(R81="","",RANK(R81,R$81:R$99,1))</f>
        <v>12</v>
      </c>
      <c r="T81" s="48">
        <f>IF(S81="","",INDEX(Q$81:Q$99,MATCH(ROW(P1),S$81:S$99,0)))</f>
        <v>84</v>
      </c>
      <c r="U81" s="53" t="str">
        <f ca="1">IF($T81="","",OFFSET(A$1,$T81,))</f>
        <v>ROJO DIAZ Patrick</v>
      </c>
      <c r="V81" s="55" t="str">
        <f ca="1">IF($T81="","",OFFSET(B$1,$T81,))</f>
        <v>No Kill 33</v>
      </c>
      <c r="W81" s="77">
        <f aca="true" ca="1" t="shared" si="54" ref="W81:AB99">IF($T81="","",OFFSET(C$1,$T81,))</f>
        <v>13</v>
      </c>
      <c r="X81" s="33">
        <f ca="1" t="shared" si="54"/>
        <v>1</v>
      </c>
      <c r="Y81" s="77">
        <f ca="1" t="shared" si="54"/>
        <v>9</v>
      </c>
      <c r="Z81" s="33">
        <f ca="1" t="shared" si="54"/>
        <v>1</v>
      </c>
      <c r="AA81" s="77">
        <f ca="1" t="shared" si="54"/>
        <v>8</v>
      </c>
      <c r="AB81" s="33">
        <f ca="1" t="shared" si="54"/>
        <v>1.5</v>
      </c>
      <c r="AC81" s="33">
        <f aca="true" ca="1" t="shared" si="55" ref="AC81:AE99">IF($T81="","",OFFSET(L$1,$T81,))</f>
        <v>30</v>
      </c>
      <c r="AD81" s="52">
        <f ca="1" t="shared" si="55"/>
        <v>3.4699869909920005</v>
      </c>
      <c r="AE81" s="33">
        <f ca="1" t="shared" si="55"/>
        <v>1</v>
      </c>
    </row>
    <row r="82" spans="1:31" ht="15" customHeight="1">
      <c r="A82" s="53" t="s">
        <v>53</v>
      </c>
      <c r="B82" s="53" t="s">
        <v>84</v>
      </c>
      <c r="C82" s="77">
        <v>10</v>
      </c>
      <c r="D82" s="33">
        <f aca="true" t="shared" si="56" ref="D82:D99">IF(OR(A82="",C82=""),"",RANK(C82,$C$81:$C$99,0)+(COUNT($C$81:$C$99)+1-RANK(C82,$C$81:$C$99,0)-RANK(C82,$C$81:$C$99,1))/2)</f>
        <v>5</v>
      </c>
      <c r="E82" s="77">
        <v>6</v>
      </c>
      <c r="F82" s="33">
        <f aca="true" t="shared" si="57" ref="F82:F99">IF(OR(A82="",E82=""),"",RANK(E82,$E$81:$E$99,0)+(COUNT($E$81:$E$99)+1-RANK(E82,$E$81:$E$99,0)-RANK(E82,$E$81:$E$99,1))/2)</f>
        <v>4</v>
      </c>
      <c r="G82" s="77">
        <v>2</v>
      </c>
      <c r="H82" s="33">
        <f aca="true" t="shared" si="58" ref="H82:H99">IF(OR(A82="",G82=""),"",RANK(G82,$G$81:$G$99,0)+(COUNT($G$81:$G$99)+1-RANK(G82,$G$81:$G$99,0)-RANK(G82,$G$81:$G$99,1))/2)</f>
        <v>9</v>
      </c>
      <c r="I82" s="33">
        <f aca="true" t="shared" si="59" ref="I82:I99">C82</f>
        <v>10</v>
      </c>
      <c r="J82" s="33">
        <f aca="true" t="shared" si="60" ref="J82:J99">E82</f>
        <v>6</v>
      </c>
      <c r="K82" s="33">
        <f aca="true" t="shared" si="61" ref="K82:K99">G82</f>
        <v>2</v>
      </c>
      <c r="L82" s="33">
        <f aca="true" t="shared" si="62" ref="L82:L99">IF(A82=0,"",SUM(C82,E82,G82))</f>
        <v>18</v>
      </c>
      <c r="M82" s="52">
        <f aca="true" t="shared" si="63" ref="M82:M99">SUM(D82,F82,H82,IF(L82="",200,-L82/10^3),-LARGE(I82:K82,1)/10^6,-LARGE(I82:K82,2)/10^9,-LARGE(I82:K82,3)/10^12)</f>
        <v>17.981989993998</v>
      </c>
      <c r="N82" s="33">
        <f aca="true" t="shared" si="64" ref="N82:N99">IF(L82="","",RANK(M82,$M$81:$M$99,1)+(COUNT($M$81:$M$99)+1-RANK(M82,$M$81:$M$99,0)-RANK(M82,$M$81:$M$99,1))/2)</f>
        <v>6</v>
      </c>
      <c r="P82" s="48">
        <f aca="true" t="shared" si="65" ref="P82:P99">IF((A82&lt;&gt;""),ROW(A82))</f>
        <v>82</v>
      </c>
      <c r="Q82" s="48">
        <f aca="true" t="shared" si="66" ref="Q82:Q99">IF(Q$80&gt;=ROW(P2),SMALL(P$81:P$99,ROW(P2))-1,"")</f>
        <v>81</v>
      </c>
      <c r="R82" s="48">
        <f aca="true" ca="1" t="shared" si="67" ref="R82:R99">IF($Q82="","",OFFSET(N$1,Q82,)+(Q82/1000))</f>
        <v>6.081</v>
      </c>
      <c r="S82" s="48">
        <f aca="true" t="shared" si="68" ref="S82:S99">IF(R82="","",RANK(R82,R$81:R$99,1))</f>
        <v>6</v>
      </c>
      <c r="T82" s="48">
        <f aca="true" t="shared" si="69" ref="T82:T99">IF(S82="","",INDEX(Q$81:Q$99,MATCH(ROW(P2),S$81:S$99,0)))</f>
        <v>93</v>
      </c>
      <c r="U82" s="53" t="str">
        <f aca="true" ca="1" t="shared" si="70" ref="U82:V99">IF($T82="","",OFFSET(A$1,$T82,))</f>
        <v>LUMBRERAS Norbert</v>
      </c>
      <c r="V82" s="55" t="str">
        <f ca="1" t="shared" si="70"/>
        <v>No Kill 09</v>
      </c>
      <c r="W82" s="77">
        <f ca="1" t="shared" si="54"/>
        <v>9</v>
      </c>
      <c r="X82" s="33">
        <f ca="1" t="shared" si="54"/>
        <v>7.5</v>
      </c>
      <c r="Y82" s="77">
        <f ca="1" t="shared" si="54"/>
        <v>7</v>
      </c>
      <c r="Z82" s="33">
        <f ca="1" t="shared" si="54"/>
        <v>3</v>
      </c>
      <c r="AA82" s="77">
        <f ca="1" t="shared" si="54"/>
        <v>8</v>
      </c>
      <c r="AB82" s="33">
        <f ca="1" t="shared" si="54"/>
        <v>1.5</v>
      </c>
      <c r="AC82" s="33">
        <f ca="1" t="shared" si="55"/>
        <v>24</v>
      </c>
      <c r="AD82" s="52">
        <f ca="1" t="shared" si="55"/>
        <v>11.975990991993</v>
      </c>
      <c r="AE82" s="33">
        <f ca="1" t="shared" si="55"/>
        <v>2</v>
      </c>
    </row>
    <row r="83" spans="1:31" ht="15.75">
      <c r="A83" s="53"/>
      <c r="B83" s="53"/>
      <c r="C83" s="77">
        <v>0</v>
      </c>
      <c r="D83" s="33">
        <f t="shared" si="56"/>
      </c>
      <c r="E83" s="77">
        <v>0</v>
      </c>
      <c r="F83" s="33">
        <f t="shared" si="57"/>
      </c>
      <c r="G83" s="77">
        <v>0</v>
      </c>
      <c r="H83" s="33">
        <f t="shared" si="58"/>
      </c>
      <c r="I83" s="33">
        <f t="shared" si="59"/>
        <v>0</v>
      </c>
      <c r="J83" s="33">
        <f t="shared" si="60"/>
        <v>0</v>
      </c>
      <c r="K83" s="33">
        <f t="shared" si="61"/>
        <v>0</v>
      </c>
      <c r="L83" s="33">
        <f t="shared" si="62"/>
      </c>
      <c r="M83" s="52">
        <f t="shared" si="63"/>
        <v>200</v>
      </c>
      <c r="N83" s="33">
        <f t="shared" si="64"/>
      </c>
      <c r="P83" s="48" t="b">
        <f t="shared" si="65"/>
        <v>0</v>
      </c>
      <c r="Q83" s="48">
        <f t="shared" si="66"/>
        <v>83</v>
      </c>
      <c r="R83" s="48">
        <f ca="1" t="shared" si="67"/>
        <v>3.083</v>
      </c>
      <c r="S83" s="48">
        <f t="shared" si="68"/>
        <v>3</v>
      </c>
      <c r="T83" s="48">
        <f t="shared" si="69"/>
        <v>83</v>
      </c>
      <c r="U83" s="53" t="str">
        <f ca="1" t="shared" si="70"/>
        <v>TOME Angel</v>
      </c>
      <c r="V83" s="55" t="str">
        <f ca="1" t="shared" si="70"/>
        <v>No Kill 09</v>
      </c>
      <c r="W83" s="77">
        <f ca="1" t="shared" si="54"/>
        <v>12</v>
      </c>
      <c r="X83" s="33">
        <f ca="1" t="shared" si="54"/>
        <v>2</v>
      </c>
      <c r="Y83" s="77">
        <f ca="1" t="shared" si="54"/>
        <v>4</v>
      </c>
      <c r="Z83" s="33">
        <f ca="1" t="shared" si="54"/>
        <v>7</v>
      </c>
      <c r="AA83" s="77">
        <f ca="1" t="shared" si="54"/>
        <v>5</v>
      </c>
      <c r="AB83" s="33">
        <f ca="1" t="shared" si="54"/>
        <v>4</v>
      </c>
      <c r="AC83" s="33">
        <f ca="1" t="shared" si="55"/>
        <v>21</v>
      </c>
      <c r="AD83" s="52">
        <f ca="1" t="shared" si="55"/>
        <v>12.978987994995999</v>
      </c>
      <c r="AE83" s="33">
        <f ca="1" t="shared" si="55"/>
        <v>3</v>
      </c>
    </row>
    <row r="84" spans="1:31" ht="15.75">
      <c r="A84" s="53" t="s">
        <v>45</v>
      </c>
      <c r="B84" s="53" t="s">
        <v>78</v>
      </c>
      <c r="C84" s="77">
        <v>12</v>
      </c>
      <c r="D84" s="33">
        <f t="shared" si="56"/>
        <v>2</v>
      </c>
      <c r="E84" s="77">
        <v>4</v>
      </c>
      <c r="F84" s="33">
        <f t="shared" si="57"/>
        <v>7</v>
      </c>
      <c r="G84" s="77">
        <v>5</v>
      </c>
      <c r="H84" s="33">
        <f t="shared" si="58"/>
        <v>4</v>
      </c>
      <c r="I84" s="33">
        <f t="shared" si="59"/>
        <v>12</v>
      </c>
      <c r="J84" s="33">
        <f t="shared" si="60"/>
        <v>4</v>
      </c>
      <c r="K84" s="33">
        <f t="shared" si="61"/>
        <v>5</v>
      </c>
      <c r="L84" s="33">
        <f t="shared" si="62"/>
        <v>21</v>
      </c>
      <c r="M84" s="52">
        <f t="shared" si="63"/>
        <v>12.978987994995999</v>
      </c>
      <c r="N84" s="33">
        <f t="shared" si="64"/>
        <v>3</v>
      </c>
      <c r="P84" s="48">
        <f t="shared" si="65"/>
        <v>84</v>
      </c>
      <c r="Q84" s="48">
        <f t="shared" si="66"/>
        <v>84</v>
      </c>
      <c r="R84" s="48">
        <f ca="1" t="shared" si="67"/>
        <v>1.084</v>
      </c>
      <c r="S84" s="48">
        <f t="shared" si="68"/>
        <v>1</v>
      </c>
      <c r="T84" s="48">
        <f t="shared" si="69"/>
        <v>85</v>
      </c>
      <c r="U84" s="53" t="str">
        <f ca="1" t="shared" si="70"/>
        <v>GRISON Franck</v>
      </c>
      <c r="V84" s="55" t="str">
        <f ca="1" t="shared" si="70"/>
        <v>APG38</v>
      </c>
      <c r="W84" s="77">
        <f ca="1" t="shared" si="54"/>
        <v>9</v>
      </c>
      <c r="X84" s="33">
        <f ca="1" t="shared" si="54"/>
        <v>7.5</v>
      </c>
      <c r="Y84" s="77">
        <f ca="1" t="shared" si="54"/>
        <v>4</v>
      </c>
      <c r="Z84" s="33">
        <f ca="1" t="shared" si="54"/>
        <v>7</v>
      </c>
      <c r="AA84" s="77">
        <f ca="1" t="shared" si="54"/>
        <v>7</v>
      </c>
      <c r="AB84" s="33">
        <f ca="1" t="shared" si="54"/>
        <v>3</v>
      </c>
      <c r="AC84" s="33">
        <f ca="1" t="shared" si="55"/>
        <v>20</v>
      </c>
      <c r="AD84" s="52">
        <f ca="1" t="shared" si="55"/>
        <v>17.479990992996</v>
      </c>
      <c r="AE84" s="33">
        <f ca="1" t="shared" si="55"/>
        <v>4</v>
      </c>
    </row>
    <row r="85" spans="1:31" ht="15.75">
      <c r="A85" s="53" t="s">
        <v>118</v>
      </c>
      <c r="B85" s="53" t="s">
        <v>79</v>
      </c>
      <c r="C85" s="77">
        <v>13</v>
      </c>
      <c r="D85" s="33">
        <f t="shared" si="56"/>
        <v>1</v>
      </c>
      <c r="E85" s="77">
        <v>9</v>
      </c>
      <c r="F85" s="33">
        <f t="shared" si="57"/>
        <v>1</v>
      </c>
      <c r="G85" s="77">
        <v>8</v>
      </c>
      <c r="H85" s="33">
        <f t="shared" si="58"/>
        <v>1.5</v>
      </c>
      <c r="I85" s="33">
        <f t="shared" si="59"/>
        <v>13</v>
      </c>
      <c r="J85" s="33">
        <f t="shared" si="60"/>
        <v>9</v>
      </c>
      <c r="K85" s="33">
        <f t="shared" si="61"/>
        <v>8</v>
      </c>
      <c r="L85" s="33">
        <f t="shared" si="62"/>
        <v>30</v>
      </c>
      <c r="M85" s="52">
        <f t="shared" si="63"/>
        <v>3.4699869909920005</v>
      </c>
      <c r="N85" s="33">
        <f t="shared" si="64"/>
        <v>1</v>
      </c>
      <c r="P85" s="48">
        <f t="shared" si="65"/>
        <v>85</v>
      </c>
      <c r="Q85" s="48">
        <f t="shared" si="66"/>
        <v>85</v>
      </c>
      <c r="R85" s="48">
        <f ca="1" t="shared" si="67"/>
        <v>4.085</v>
      </c>
      <c r="S85" s="48">
        <f t="shared" si="68"/>
        <v>4</v>
      </c>
      <c r="T85" s="48">
        <f t="shared" si="69"/>
        <v>86</v>
      </c>
      <c r="U85" s="53" t="str">
        <f ca="1" t="shared" si="70"/>
        <v>MUEL Christophe</v>
      </c>
      <c r="V85" s="55" t="str">
        <f ca="1" t="shared" si="70"/>
        <v>Truite Passion</v>
      </c>
      <c r="W85" s="77">
        <f ca="1" t="shared" si="54"/>
        <v>11</v>
      </c>
      <c r="X85" s="33">
        <f ca="1" t="shared" si="54"/>
        <v>3.5</v>
      </c>
      <c r="Y85" s="77">
        <f ca="1" t="shared" si="54"/>
        <v>4</v>
      </c>
      <c r="Z85" s="33">
        <f ca="1" t="shared" si="54"/>
        <v>7</v>
      </c>
      <c r="AA85" s="77">
        <f ca="1" t="shared" si="54"/>
        <v>3</v>
      </c>
      <c r="AB85" s="33">
        <f ca="1" t="shared" si="54"/>
        <v>7</v>
      </c>
      <c r="AC85" s="33">
        <f ca="1" t="shared" si="55"/>
        <v>18</v>
      </c>
      <c r="AD85" s="52">
        <f ca="1" t="shared" si="55"/>
        <v>17.481988995997</v>
      </c>
      <c r="AE85" s="33">
        <f ca="1" t="shared" si="55"/>
        <v>5</v>
      </c>
    </row>
    <row r="86" spans="1:31" ht="15.75">
      <c r="A86" s="53" t="s">
        <v>7</v>
      </c>
      <c r="B86" s="53" t="s">
        <v>47</v>
      </c>
      <c r="C86" s="77">
        <v>9</v>
      </c>
      <c r="D86" s="33">
        <f t="shared" si="56"/>
        <v>7.5</v>
      </c>
      <c r="E86" s="77">
        <v>4</v>
      </c>
      <c r="F86" s="33">
        <f t="shared" si="57"/>
        <v>7</v>
      </c>
      <c r="G86" s="77">
        <v>7</v>
      </c>
      <c r="H86" s="33">
        <f t="shared" si="58"/>
        <v>3</v>
      </c>
      <c r="I86" s="33">
        <f t="shared" si="59"/>
        <v>9</v>
      </c>
      <c r="J86" s="33">
        <f t="shared" si="60"/>
        <v>4</v>
      </c>
      <c r="K86" s="33">
        <f t="shared" si="61"/>
        <v>7</v>
      </c>
      <c r="L86" s="33">
        <f t="shared" si="62"/>
        <v>20</v>
      </c>
      <c r="M86" s="52">
        <f t="shared" si="63"/>
        <v>17.479990992996</v>
      </c>
      <c r="N86" s="33">
        <f t="shared" si="64"/>
        <v>4</v>
      </c>
      <c r="P86" s="48">
        <f t="shared" si="65"/>
        <v>86</v>
      </c>
      <c r="Q86" s="48">
        <f t="shared" si="66"/>
        <v>86</v>
      </c>
      <c r="R86" s="48">
        <f ca="1" t="shared" si="67"/>
        <v>5.086</v>
      </c>
      <c r="S86" s="48">
        <f t="shared" si="68"/>
        <v>5</v>
      </c>
      <c r="T86" s="48">
        <f t="shared" si="69"/>
        <v>81</v>
      </c>
      <c r="U86" s="54" t="str">
        <f ca="1" t="shared" si="70"/>
        <v>LASSERRE Patrice</v>
      </c>
      <c r="V86" s="55" t="str">
        <f ca="1" t="shared" si="70"/>
        <v>PSM Artico</v>
      </c>
      <c r="W86" s="77">
        <f ca="1" t="shared" si="54"/>
        <v>10</v>
      </c>
      <c r="X86" s="33">
        <f ca="1" t="shared" si="54"/>
        <v>5</v>
      </c>
      <c r="Y86" s="77">
        <f ca="1" t="shared" si="54"/>
        <v>6</v>
      </c>
      <c r="Z86" s="33">
        <f ca="1" t="shared" si="54"/>
        <v>4</v>
      </c>
      <c r="AA86" s="77">
        <f ca="1" t="shared" si="54"/>
        <v>2</v>
      </c>
      <c r="AB86" s="33">
        <f ca="1" t="shared" si="54"/>
        <v>9</v>
      </c>
      <c r="AC86" s="33">
        <f ca="1" t="shared" si="55"/>
        <v>18</v>
      </c>
      <c r="AD86" s="52">
        <f ca="1" t="shared" si="55"/>
        <v>17.981989993998</v>
      </c>
      <c r="AE86" s="33">
        <f ca="1" t="shared" si="55"/>
        <v>6</v>
      </c>
    </row>
    <row r="87" spans="1:31" ht="15" customHeight="1">
      <c r="A87" s="53" t="s">
        <v>98</v>
      </c>
      <c r="B87" s="53" t="s">
        <v>82</v>
      </c>
      <c r="C87" s="77">
        <v>11</v>
      </c>
      <c r="D87" s="33">
        <f t="shared" si="56"/>
        <v>3.5</v>
      </c>
      <c r="E87" s="77">
        <v>4</v>
      </c>
      <c r="F87" s="33">
        <f t="shared" si="57"/>
        <v>7</v>
      </c>
      <c r="G87" s="77">
        <v>3</v>
      </c>
      <c r="H87" s="33">
        <f t="shared" si="58"/>
        <v>7</v>
      </c>
      <c r="I87" s="33">
        <f t="shared" si="59"/>
        <v>11</v>
      </c>
      <c r="J87" s="33">
        <f t="shared" si="60"/>
        <v>4</v>
      </c>
      <c r="K87" s="33">
        <f t="shared" si="61"/>
        <v>3</v>
      </c>
      <c r="L87" s="33">
        <f t="shared" si="62"/>
        <v>18</v>
      </c>
      <c r="M87" s="52">
        <f t="shared" si="63"/>
        <v>17.481988995997</v>
      </c>
      <c r="N87" s="33">
        <f t="shared" si="64"/>
        <v>5</v>
      </c>
      <c r="P87" s="48">
        <f t="shared" si="65"/>
        <v>87</v>
      </c>
      <c r="Q87" s="48">
        <f t="shared" si="66"/>
        <v>87</v>
      </c>
      <c r="R87" s="48">
        <f ca="1" t="shared" si="67"/>
        <v>11.087</v>
      </c>
      <c r="S87" s="48">
        <f t="shared" si="68"/>
        <v>11</v>
      </c>
      <c r="T87" s="48">
        <f t="shared" si="69"/>
        <v>91</v>
      </c>
      <c r="U87" s="53" t="str">
        <f ca="1" t="shared" si="70"/>
        <v>CONTACOLLI Loic</v>
      </c>
      <c r="V87" s="55" t="str">
        <f ca="1" t="shared" si="70"/>
        <v>Truite Toc</v>
      </c>
      <c r="W87" s="77">
        <f ca="1" t="shared" si="54"/>
        <v>11</v>
      </c>
      <c r="X87" s="33">
        <f ca="1" t="shared" si="54"/>
        <v>3.5</v>
      </c>
      <c r="Y87" s="77">
        <f ca="1" t="shared" si="54"/>
        <v>8</v>
      </c>
      <c r="Z87" s="33">
        <f ca="1" t="shared" si="54"/>
        <v>2</v>
      </c>
      <c r="AA87" s="77">
        <f ca="1" t="shared" si="54"/>
        <v>0</v>
      </c>
      <c r="AB87" s="33">
        <f ca="1" t="shared" si="54"/>
        <v>13</v>
      </c>
      <c r="AC87" s="33">
        <f ca="1" t="shared" si="55"/>
        <v>19</v>
      </c>
      <c r="AD87" s="52">
        <f ca="1" t="shared" si="55"/>
        <v>18.480988992</v>
      </c>
      <c r="AE87" s="33">
        <f ca="1" t="shared" si="55"/>
        <v>7</v>
      </c>
    </row>
    <row r="88" spans="1:31" ht="15.75">
      <c r="A88" s="54" t="s">
        <v>35</v>
      </c>
      <c r="B88" s="53" t="s">
        <v>80</v>
      </c>
      <c r="C88" s="77">
        <v>4</v>
      </c>
      <c r="D88" s="33">
        <f t="shared" si="56"/>
        <v>12</v>
      </c>
      <c r="E88" s="77">
        <v>2</v>
      </c>
      <c r="F88" s="33">
        <f t="shared" si="57"/>
        <v>11</v>
      </c>
      <c r="G88" s="77">
        <v>2</v>
      </c>
      <c r="H88" s="33">
        <f t="shared" si="58"/>
        <v>9</v>
      </c>
      <c r="I88" s="33">
        <f t="shared" si="59"/>
        <v>4</v>
      </c>
      <c r="J88" s="33">
        <f t="shared" si="60"/>
        <v>2</v>
      </c>
      <c r="K88" s="33">
        <f t="shared" si="61"/>
        <v>2</v>
      </c>
      <c r="L88" s="33">
        <f t="shared" si="62"/>
        <v>8</v>
      </c>
      <c r="M88" s="52">
        <f t="shared" si="63"/>
        <v>31.991995997998</v>
      </c>
      <c r="N88" s="33">
        <f t="shared" si="64"/>
        <v>11</v>
      </c>
      <c r="P88" s="48">
        <f t="shared" si="65"/>
        <v>88</v>
      </c>
      <c r="Q88" s="48">
        <f t="shared" si="66"/>
        <v>88</v>
      </c>
      <c r="R88" s="48">
        <f ca="1" t="shared" si="67"/>
        <v>9.088</v>
      </c>
      <c r="S88" s="48">
        <f t="shared" si="68"/>
        <v>9</v>
      </c>
      <c r="T88" s="48">
        <f t="shared" si="69"/>
        <v>89</v>
      </c>
      <c r="U88" s="53" t="str">
        <f ca="1" t="shared" si="70"/>
        <v>LEPIDI Jean Marc</v>
      </c>
      <c r="V88" s="55" t="str">
        <f ca="1" t="shared" si="70"/>
        <v>Salmo Garonne</v>
      </c>
      <c r="W88" s="77">
        <f ca="1" t="shared" si="54"/>
        <v>9</v>
      </c>
      <c r="X88" s="33">
        <f ca="1" t="shared" si="54"/>
        <v>7.5</v>
      </c>
      <c r="Y88" s="77">
        <f ca="1" t="shared" si="54"/>
        <v>3</v>
      </c>
      <c r="Z88" s="33">
        <f ca="1" t="shared" si="54"/>
        <v>9</v>
      </c>
      <c r="AA88" s="77">
        <f ca="1" t="shared" si="54"/>
        <v>4</v>
      </c>
      <c r="AB88" s="33">
        <f ca="1" t="shared" si="54"/>
        <v>5.5</v>
      </c>
      <c r="AC88" s="33">
        <f ca="1" t="shared" si="55"/>
        <v>16</v>
      </c>
      <c r="AD88" s="52">
        <f ca="1" t="shared" si="55"/>
        <v>21.983990995997004</v>
      </c>
      <c r="AE88" s="33">
        <f ca="1" t="shared" si="55"/>
        <v>8</v>
      </c>
    </row>
    <row r="89" spans="1:31" ht="15.75">
      <c r="A89" s="53" t="s">
        <v>108</v>
      </c>
      <c r="B89" s="53" t="s">
        <v>83</v>
      </c>
      <c r="C89" s="77">
        <v>6</v>
      </c>
      <c r="D89" s="33">
        <f t="shared" si="56"/>
        <v>11</v>
      </c>
      <c r="E89" s="77">
        <v>5</v>
      </c>
      <c r="F89" s="33">
        <f t="shared" si="57"/>
        <v>5</v>
      </c>
      <c r="G89" s="77">
        <v>2</v>
      </c>
      <c r="H89" s="33">
        <f t="shared" si="58"/>
        <v>9</v>
      </c>
      <c r="I89" s="33">
        <f t="shared" si="59"/>
        <v>6</v>
      </c>
      <c r="J89" s="33">
        <f t="shared" si="60"/>
        <v>5</v>
      </c>
      <c r="K89" s="33">
        <f t="shared" si="61"/>
        <v>2</v>
      </c>
      <c r="L89" s="33">
        <f t="shared" si="62"/>
        <v>13</v>
      </c>
      <c r="M89" s="52">
        <f t="shared" si="63"/>
        <v>24.986993994998</v>
      </c>
      <c r="N89" s="33">
        <f t="shared" si="64"/>
        <v>9</v>
      </c>
      <c r="P89" s="48">
        <f t="shared" si="65"/>
        <v>89</v>
      </c>
      <c r="Q89" s="48">
        <f t="shared" si="66"/>
        <v>89</v>
      </c>
      <c r="R89" s="48">
        <f ca="1" t="shared" si="67"/>
        <v>8.089</v>
      </c>
      <c r="S89" s="48">
        <f t="shared" si="68"/>
        <v>8</v>
      </c>
      <c r="T89" s="48">
        <f t="shared" si="69"/>
        <v>88</v>
      </c>
      <c r="U89" s="54" t="str">
        <f ca="1" t="shared" si="70"/>
        <v>PIRES SARMENTO Filipe</v>
      </c>
      <c r="V89" s="55" t="str">
        <f ca="1" t="shared" si="70"/>
        <v>Truite Toc</v>
      </c>
      <c r="W89" s="77">
        <f ca="1" t="shared" si="54"/>
        <v>6</v>
      </c>
      <c r="X89" s="33">
        <f ca="1" t="shared" si="54"/>
        <v>11</v>
      </c>
      <c r="Y89" s="77">
        <f ca="1" t="shared" si="54"/>
        <v>5</v>
      </c>
      <c r="Z89" s="33">
        <f ca="1" t="shared" si="54"/>
        <v>5</v>
      </c>
      <c r="AA89" s="77">
        <f ca="1" t="shared" si="54"/>
        <v>2</v>
      </c>
      <c r="AB89" s="33">
        <f ca="1" t="shared" si="54"/>
        <v>9</v>
      </c>
      <c r="AC89" s="33">
        <f ca="1" t="shared" si="55"/>
        <v>13</v>
      </c>
      <c r="AD89" s="52">
        <f ca="1" t="shared" si="55"/>
        <v>24.986993994998</v>
      </c>
      <c r="AE89" s="33">
        <f ca="1" t="shared" si="55"/>
        <v>9</v>
      </c>
    </row>
    <row r="90" spans="1:31" ht="15.75">
      <c r="A90" s="53" t="s">
        <v>93</v>
      </c>
      <c r="B90" s="53" t="s">
        <v>80</v>
      </c>
      <c r="C90" s="77">
        <v>9</v>
      </c>
      <c r="D90" s="33">
        <f t="shared" si="56"/>
        <v>7.5</v>
      </c>
      <c r="E90" s="77">
        <v>3</v>
      </c>
      <c r="F90" s="33">
        <f t="shared" si="57"/>
        <v>9</v>
      </c>
      <c r="G90" s="77">
        <v>4</v>
      </c>
      <c r="H90" s="33">
        <f t="shared" si="58"/>
        <v>5.5</v>
      </c>
      <c r="I90" s="33">
        <f t="shared" si="59"/>
        <v>9</v>
      </c>
      <c r="J90" s="33">
        <f t="shared" si="60"/>
        <v>3</v>
      </c>
      <c r="K90" s="33">
        <f t="shared" si="61"/>
        <v>4</v>
      </c>
      <c r="L90" s="33">
        <f t="shared" si="62"/>
        <v>16</v>
      </c>
      <c r="M90" s="52">
        <f t="shared" si="63"/>
        <v>21.983990995997004</v>
      </c>
      <c r="N90" s="33">
        <f t="shared" si="64"/>
        <v>8</v>
      </c>
      <c r="P90" s="48">
        <f t="shared" si="65"/>
        <v>90</v>
      </c>
      <c r="Q90" s="48">
        <f t="shared" si="66"/>
        <v>90</v>
      </c>
      <c r="R90" s="48">
        <f ca="1" t="shared" si="67"/>
        <v>10.09</v>
      </c>
      <c r="S90" s="48">
        <f t="shared" si="68"/>
        <v>10</v>
      </c>
      <c r="T90" s="48">
        <f t="shared" si="69"/>
        <v>90</v>
      </c>
      <c r="U90" s="53" t="str">
        <f ca="1" t="shared" si="70"/>
        <v>CALVAYRAC Didier</v>
      </c>
      <c r="V90" s="55" t="str">
        <f ca="1" t="shared" si="70"/>
        <v>Salmo Toc</v>
      </c>
      <c r="W90" s="77">
        <f ca="1" t="shared" si="54"/>
        <v>7</v>
      </c>
      <c r="X90" s="33">
        <f ca="1" t="shared" si="54"/>
        <v>10</v>
      </c>
      <c r="Y90" s="77">
        <f ca="1" t="shared" si="54"/>
        <v>2</v>
      </c>
      <c r="Z90" s="33">
        <f ca="1" t="shared" si="54"/>
        <v>11</v>
      </c>
      <c r="AA90" s="77">
        <f ca="1" t="shared" si="54"/>
        <v>4</v>
      </c>
      <c r="AB90" s="33">
        <f ca="1" t="shared" si="54"/>
        <v>5.5</v>
      </c>
      <c r="AC90" s="33">
        <f ca="1" t="shared" si="55"/>
        <v>13</v>
      </c>
      <c r="AD90" s="52">
        <f ca="1" t="shared" si="55"/>
        <v>26.486992995997998</v>
      </c>
      <c r="AE90" s="33">
        <f ca="1" t="shared" si="55"/>
        <v>10</v>
      </c>
    </row>
    <row r="91" spans="1:31" ht="15" customHeight="1">
      <c r="A91" s="53" t="s">
        <v>5</v>
      </c>
      <c r="B91" s="53" t="s">
        <v>81</v>
      </c>
      <c r="C91" s="77">
        <v>7</v>
      </c>
      <c r="D91" s="33">
        <f t="shared" si="56"/>
        <v>10</v>
      </c>
      <c r="E91" s="77">
        <v>2</v>
      </c>
      <c r="F91" s="33">
        <f t="shared" si="57"/>
        <v>11</v>
      </c>
      <c r="G91" s="77">
        <v>4</v>
      </c>
      <c r="H91" s="33">
        <f t="shared" si="58"/>
        <v>5.5</v>
      </c>
      <c r="I91" s="33">
        <f t="shared" si="59"/>
        <v>7</v>
      </c>
      <c r="J91" s="33">
        <f t="shared" si="60"/>
        <v>2</v>
      </c>
      <c r="K91" s="33">
        <f t="shared" si="61"/>
        <v>4</v>
      </c>
      <c r="L91" s="33">
        <f t="shared" si="62"/>
        <v>13</v>
      </c>
      <c r="M91" s="52">
        <f t="shared" si="63"/>
        <v>26.486992995997998</v>
      </c>
      <c r="N91" s="33">
        <f t="shared" si="64"/>
        <v>10</v>
      </c>
      <c r="P91" s="48">
        <f t="shared" si="65"/>
        <v>91</v>
      </c>
      <c r="Q91" s="48">
        <f t="shared" si="66"/>
        <v>91</v>
      </c>
      <c r="R91" s="48">
        <f ca="1" t="shared" si="67"/>
        <v>7.091</v>
      </c>
      <c r="S91" s="48">
        <f t="shared" si="68"/>
        <v>7</v>
      </c>
      <c r="T91" s="48">
        <f t="shared" si="69"/>
        <v>87</v>
      </c>
      <c r="U91" s="54" t="str">
        <f ca="1" t="shared" si="70"/>
        <v>ALQUIE Bruno</v>
      </c>
      <c r="V91" s="55" t="str">
        <f ca="1" t="shared" si="70"/>
        <v>Salmo Garonne</v>
      </c>
      <c r="W91" s="77">
        <f ca="1" t="shared" si="54"/>
        <v>4</v>
      </c>
      <c r="X91" s="33">
        <f ca="1" t="shared" si="54"/>
        <v>12</v>
      </c>
      <c r="Y91" s="77">
        <f ca="1" t="shared" si="54"/>
        <v>2</v>
      </c>
      <c r="Z91" s="33">
        <f ca="1" t="shared" si="54"/>
        <v>11</v>
      </c>
      <c r="AA91" s="77">
        <f ca="1" t="shared" si="54"/>
        <v>2</v>
      </c>
      <c r="AB91" s="33">
        <f ca="1" t="shared" si="54"/>
        <v>9</v>
      </c>
      <c r="AC91" s="33">
        <f ca="1" t="shared" si="55"/>
        <v>8</v>
      </c>
      <c r="AD91" s="52">
        <f ca="1" t="shared" si="55"/>
        <v>31.991995997998</v>
      </c>
      <c r="AE91" s="33">
        <f ca="1" t="shared" si="55"/>
        <v>11</v>
      </c>
    </row>
    <row r="92" spans="1:31" ht="15.75">
      <c r="A92" s="54" t="s">
        <v>120</v>
      </c>
      <c r="B92" s="53" t="s">
        <v>83</v>
      </c>
      <c r="C92" s="77">
        <v>11</v>
      </c>
      <c r="D92" s="33">
        <f t="shared" si="56"/>
        <v>3.5</v>
      </c>
      <c r="E92" s="77">
        <v>8</v>
      </c>
      <c r="F92" s="33">
        <f t="shared" si="57"/>
        <v>2</v>
      </c>
      <c r="G92" s="77">
        <v>0</v>
      </c>
      <c r="H92" s="33">
        <f t="shared" si="58"/>
        <v>13</v>
      </c>
      <c r="I92" s="33">
        <f t="shared" si="59"/>
        <v>11</v>
      </c>
      <c r="J92" s="33">
        <f t="shared" si="60"/>
        <v>8</v>
      </c>
      <c r="K92" s="33">
        <f t="shared" si="61"/>
        <v>0</v>
      </c>
      <c r="L92" s="33">
        <f t="shared" si="62"/>
        <v>19</v>
      </c>
      <c r="M92" s="52">
        <f t="shared" si="63"/>
        <v>18.480988992</v>
      </c>
      <c r="N92" s="33">
        <f t="shared" si="64"/>
        <v>7</v>
      </c>
      <c r="P92" s="48">
        <f t="shared" si="65"/>
        <v>92</v>
      </c>
      <c r="Q92" s="48">
        <f t="shared" si="66"/>
        <v>92</v>
      </c>
      <c r="R92" s="48">
        <f ca="1" t="shared" si="67"/>
        <v>13.092</v>
      </c>
      <c r="S92" s="48">
        <f t="shared" si="68"/>
        <v>13</v>
      </c>
      <c r="T92" s="48">
        <f t="shared" si="69"/>
        <v>80</v>
      </c>
      <c r="U92" s="45" t="str">
        <f ca="1" t="shared" si="70"/>
        <v>HUGUET Michel</v>
      </c>
      <c r="V92" s="55" t="str">
        <f ca="1" t="shared" si="70"/>
        <v>Salmo Toc</v>
      </c>
      <c r="W92" s="77">
        <f ca="1" t="shared" si="54"/>
        <v>9</v>
      </c>
      <c r="X92" s="33">
        <f ca="1" t="shared" si="54"/>
        <v>7.5</v>
      </c>
      <c r="Y92" s="77">
        <f ca="1" t="shared" si="54"/>
        <v>1</v>
      </c>
      <c r="Z92" s="33">
        <f ca="1" t="shared" si="54"/>
        <v>13</v>
      </c>
      <c r="AA92" s="77">
        <f ca="1" t="shared" si="54"/>
        <v>0</v>
      </c>
      <c r="AB92" s="33">
        <f ca="1" t="shared" si="54"/>
        <v>13</v>
      </c>
      <c r="AC92" s="33">
        <f ca="1" t="shared" si="55"/>
        <v>10</v>
      </c>
      <c r="AD92" s="52">
        <f ca="1" t="shared" si="55"/>
        <v>33.48999099900001</v>
      </c>
      <c r="AE92" s="33">
        <f ca="1" t="shared" si="55"/>
        <v>12</v>
      </c>
    </row>
    <row r="93" spans="1:31" ht="15.75">
      <c r="A93" s="54" t="s">
        <v>141</v>
      </c>
      <c r="B93" s="53" t="s">
        <v>81</v>
      </c>
      <c r="C93" s="77">
        <v>2</v>
      </c>
      <c r="D93" s="33">
        <f t="shared" si="56"/>
        <v>13</v>
      </c>
      <c r="E93" s="77">
        <v>2</v>
      </c>
      <c r="F93" s="33">
        <f t="shared" si="57"/>
        <v>11</v>
      </c>
      <c r="G93" s="77">
        <v>1</v>
      </c>
      <c r="H93" s="33">
        <f t="shared" si="58"/>
        <v>11</v>
      </c>
      <c r="I93" s="33">
        <f t="shared" si="59"/>
        <v>2</v>
      </c>
      <c r="J93" s="33">
        <f t="shared" si="60"/>
        <v>2</v>
      </c>
      <c r="K93" s="33">
        <f t="shared" si="61"/>
        <v>1</v>
      </c>
      <c r="L93" s="33">
        <f t="shared" si="62"/>
        <v>5</v>
      </c>
      <c r="M93" s="52">
        <f t="shared" si="63"/>
        <v>34.99499799799899</v>
      </c>
      <c r="N93" s="33">
        <f t="shared" si="64"/>
        <v>13</v>
      </c>
      <c r="P93" s="48">
        <f t="shared" si="65"/>
        <v>93</v>
      </c>
      <c r="Q93" s="48">
        <f t="shared" si="66"/>
        <v>93</v>
      </c>
      <c r="R93" s="48">
        <f ca="1" t="shared" si="67"/>
        <v>2.093</v>
      </c>
      <c r="S93" s="48">
        <f t="shared" si="68"/>
        <v>2</v>
      </c>
      <c r="T93" s="48">
        <f t="shared" si="69"/>
        <v>92</v>
      </c>
      <c r="U93" s="53" t="str">
        <f ca="1" t="shared" si="70"/>
        <v>TEULIE Serge</v>
      </c>
      <c r="V93" s="55" t="str">
        <f ca="1" t="shared" si="70"/>
        <v>Salmo Toc</v>
      </c>
      <c r="W93" s="77">
        <f ca="1" t="shared" si="54"/>
        <v>2</v>
      </c>
      <c r="X93" s="33">
        <f ca="1" t="shared" si="54"/>
        <v>13</v>
      </c>
      <c r="Y93" s="77">
        <f ca="1" t="shared" si="54"/>
        <v>2</v>
      </c>
      <c r="Z93" s="33">
        <f ca="1" t="shared" si="54"/>
        <v>11</v>
      </c>
      <c r="AA93" s="77">
        <f ca="1" t="shared" si="54"/>
        <v>1</v>
      </c>
      <c r="AB93" s="33">
        <f ca="1" t="shared" si="54"/>
        <v>11</v>
      </c>
      <c r="AC93" s="33">
        <f ca="1" t="shared" si="55"/>
        <v>5</v>
      </c>
      <c r="AD93" s="52">
        <f ca="1" t="shared" si="55"/>
        <v>34.99499799799899</v>
      </c>
      <c r="AE93" s="33">
        <f ca="1" t="shared" si="55"/>
        <v>13</v>
      </c>
    </row>
    <row r="94" spans="1:31" ht="15.75">
      <c r="A94" s="54" t="s">
        <v>14</v>
      </c>
      <c r="B94" s="53" t="s">
        <v>78</v>
      </c>
      <c r="C94" s="33">
        <v>9</v>
      </c>
      <c r="D94" s="33">
        <f t="shared" si="56"/>
        <v>7.5</v>
      </c>
      <c r="E94" s="33">
        <v>7</v>
      </c>
      <c r="F94" s="33">
        <f t="shared" si="57"/>
        <v>3</v>
      </c>
      <c r="G94" s="33">
        <v>8</v>
      </c>
      <c r="H94" s="33">
        <f t="shared" si="58"/>
        <v>1.5</v>
      </c>
      <c r="I94" s="33">
        <f t="shared" si="59"/>
        <v>9</v>
      </c>
      <c r="J94" s="33">
        <f t="shared" si="60"/>
        <v>7</v>
      </c>
      <c r="K94" s="33">
        <f t="shared" si="61"/>
        <v>8</v>
      </c>
      <c r="L94" s="33">
        <f t="shared" si="62"/>
        <v>24</v>
      </c>
      <c r="M94" s="52">
        <f t="shared" si="63"/>
        <v>11.975990991993</v>
      </c>
      <c r="N94" s="33">
        <f t="shared" si="64"/>
        <v>2</v>
      </c>
      <c r="P94" s="48">
        <f t="shared" si="65"/>
        <v>94</v>
      </c>
      <c r="Q94" s="48">
        <f t="shared" si="66"/>
      </c>
      <c r="R94" s="48">
        <f ca="1" t="shared" si="67"/>
      </c>
      <c r="S94" s="48">
        <f t="shared" si="68"/>
      </c>
      <c r="T94" s="48">
        <f t="shared" si="69"/>
      </c>
      <c r="U94" s="53">
        <f ca="1" t="shared" si="70"/>
      </c>
      <c r="V94" s="55">
        <f ca="1" t="shared" si="70"/>
      </c>
      <c r="W94" s="77">
        <f ca="1" t="shared" si="54"/>
      </c>
      <c r="X94" s="33">
        <f ca="1" t="shared" si="54"/>
      </c>
      <c r="Y94" s="77">
        <f ca="1" t="shared" si="54"/>
      </c>
      <c r="Z94" s="33">
        <f ca="1" t="shared" si="54"/>
      </c>
      <c r="AA94" s="77">
        <f ca="1" t="shared" si="54"/>
      </c>
      <c r="AB94" s="33">
        <f ca="1" t="shared" si="54"/>
      </c>
      <c r="AC94" s="33">
        <f ca="1" t="shared" si="55"/>
      </c>
      <c r="AD94" s="52">
        <f ca="1" t="shared" si="55"/>
      </c>
      <c r="AE94" s="33">
        <f ca="1" t="shared" si="55"/>
      </c>
    </row>
    <row r="95" spans="1:31" ht="15.75">
      <c r="A95" s="33"/>
      <c r="B95" s="33"/>
      <c r="C95" s="33"/>
      <c r="D95" s="33">
        <f t="shared" si="56"/>
      </c>
      <c r="E95" s="33"/>
      <c r="F95" s="33">
        <f t="shared" si="57"/>
      </c>
      <c r="G95" s="33"/>
      <c r="H95" s="33">
        <f t="shared" si="58"/>
      </c>
      <c r="I95" s="33">
        <f t="shared" si="59"/>
        <v>0</v>
      </c>
      <c r="J95" s="33">
        <f t="shared" si="60"/>
        <v>0</v>
      </c>
      <c r="K95" s="33">
        <f t="shared" si="61"/>
        <v>0</v>
      </c>
      <c r="L95" s="33">
        <f t="shared" si="62"/>
      </c>
      <c r="M95" s="52">
        <f t="shared" si="63"/>
        <v>200</v>
      </c>
      <c r="N95" s="33">
        <f t="shared" si="64"/>
      </c>
      <c r="P95" s="48" t="b">
        <f t="shared" si="65"/>
        <v>0</v>
      </c>
      <c r="Q95" s="48">
        <f t="shared" si="66"/>
      </c>
      <c r="R95" s="48">
        <f ca="1" t="shared" si="67"/>
      </c>
      <c r="S95" s="48">
        <f t="shared" si="68"/>
      </c>
      <c r="T95" s="48">
        <f t="shared" si="69"/>
      </c>
      <c r="U95" s="53">
        <f ca="1" t="shared" si="70"/>
      </c>
      <c r="V95" s="55">
        <f ca="1" t="shared" si="70"/>
      </c>
      <c r="W95" s="33">
        <f ca="1" t="shared" si="54"/>
      </c>
      <c r="X95" s="33">
        <f ca="1" t="shared" si="54"/>
      </c>
      <c r="Y95" s="33">
        <f ca="1" t="shared" si="54"/>
      </c>
      <c r="Z95" s="33">
        <f ca="1" t="shared" si="54"/>
      </c>
      <c r="AA95" s="33">
        <f ca="1" t="shared" si="54"/>
      </c>
      <c r="AB95" s="33">
        <f ca="1" t="shared" si="54"/>
      </c>
      <c r="AC95" s="33">
        <f ca="1" t="shared" si="55"/>
      </c>
      <c r="AD95" s="52">
        <f ca="1" t="shared" si="55"/>
      </c>
      <c r="AE95" s="33">
        <f ca="1" t="shared" si="55"/>
      </c>
    </row>
    <row r="96" spans="1:31" ht="15.75">
      <c r="A96" s="33"/>
      <c r="B96" s="33"/>
      <c r="C96" s="33"/>
      <c r="D96" s="33">
        <f t="shared" si="56"/>
      </c>
      <c r="E96" s="33"/>
      <c r="F96" s="33">
        <f t="shared" si="57"/>
      </c>
      <c r="G96" s="33"/>
      <c r="H96" s="33">
        <f t="shared" si="58"/>
      </c>
      <c r="I96" s="33">
        <f t="shared" si="59"/>
        <v>0</v>
      </c>
      <c r="J96" s="33">
        <f t="shared" si="60"/>
        <v>0</v>
      </c>
      <c r="K96" s="33">
        <f t="shared" si="61"/>
        <v>0</v>
      </c>
      <c r="L96" s="33">
        <f t="shared" si="62"/>
      </c>
      <c r="M96" s="52">
        <f t="shared" si="63"/>
        <v>200</v>
      </c>
      <c r="N96" s="33">
        <f t="shared" si="64"/>
      </c>
      <c r="P96" s="48" t="b">
        <f t="shared" si="65"/>
        <v>0</v>
      </c>
      <c r="Q96" s="48">
        <f t="shared" si="66"/>
      </c>
      <c r="R96" s="48">
        <f ca="1" t="shared" si="67"/>
      </c>
      <c r="S96" s="48">
        <f t="shared" si="68"/>
      </c>
      <c r="T96" s="48">
        <f t="shared" si="69"/>
      </c>
      <c r="U96" s="53">
        <f ca="1" t="shared" si="70"/>
      </c>
      <c r="V96" s="55">
        <f ca="1" t="shared" si="70"/>
      </c>
      <c r="W96" s="33">
        <f ca="1" t="shared" si="54"/>
      </c>
      <c r="X96" s="33">
        <f ca="1" t="shared" si="54"/>
      </c>
      <c r="Y96" s="33">
        <f ca="1" t="shared" si="54"/>
      </c>
      <c r="Z96" s="33">
        <f ca="1" t="shared" si="54"/>
      </c>
      <c r="AA96" s="33">
        <f ca="1" t="shared" si="54"/>
      </c>
      <c r="AB96" s="33">
        <f ca="1" t="shared" si="54"/>
      </c>
      <c r="AC96" s="33">
        <f ca="1" t="shared" si="55"/>
      </c>
      <c r="AD96" s="52">
        <f ca="1" t="shared" si="55"/>
      </c>
      <c r="AE96" s="33">
        <f ca="1" t="shared" si="55"/>
      </c>
    </row>
    <row r="97" spans="1:31" ht="15.75">
      <c r="A97" s="33"/>
      <c r="B97" s="33"/>
      <c r="C97" s="33"/>
      <c r="D97" s="33">
        <f t="shared" si="56"/>
      </c>
      <c r="E97" s="33"/>
      <c r="F97" s="33">
        <f t="shared" si="57"/>
      </c>
      <c r="G97" s="33"/>
      <c r="H97" s="33">
        <f t="shared" si="58"/>
      </c>
      <c r="I97" s="33">
        <f t="shared" si="59"/>
        <v>0</v>
      </c>
      <c r="J97" s="33">
        <f t="shared" si="60"/>
        <v>0</v>
      </c>
      <c r="K97" s="33">
        <f t="shared" si="61"/>
        <v>0</v>
      </c>
      <c r="L97" s="33">
        <f t="shared" si="62"/>
      </c>
      <c r="M97" s="52">
        <f t="shared" si="63"/>
        <v>200</v>
      </c>
      <c r="N97" s="33">
        <f t="shared" si="64"/>
      </c>
      <c r="P97" s="48" t="b">
        <f t="shared" si="65"/>
        <v>0</v>
      </c>
      <c r="Q97" s="48">
        <f t="shared" si="66"/>
      </c>
      <c r="R97" s="48">
        <f ca="1" t="shared" si="67"/>
      </c>
      <c r="S97" s="48">
        <f t="shared" si="68"/>
      </c>
      <c r="T97" s="48">
        <f t="shared" si="69"/>
      </c>
      <c r="U97" s="53">
        <f ca="1" t="shared" si="70"/>
      </c>
      <c r="V97" s="55">
        <f ca="1" t="shared" si="70"/>
      </c>
      <c r="W97" s="33">
        <f ca="1" t="shared" si="54"/>
      </c>
      <c r="X97" s="33">
        <f ca="1" t="shared" si="54"/>
      </c>
      <c r="Y97" s="33">
        <f ca="1" t="shared" si="54"/>
      </c>
      <c r="Z97" s="33">
        <f ca="1" t="shared" si="54"/>
      </c>
      <c r="AA97" s="33">
        <f ca="1" t="shared" si="54"/>
      </c>
      <c r="AB97" s="33">
        <f ca="1" t="shared" si="54"/>
      </c>
      <c r="AC97" s="33">
        <f ca="1" t="shared" si="55"/>
      </c>
      <c r="AD97" s="52">
        <f ca="1" t="shared" si="55"/>
      </c>
      <c r="AE97" s="33">
        <f ca="1" t="shared" si="55"/>
      </c>
    </row>
    <row r="98" spans="1:31" ht="15.75">
      <c r="A98" s="33"/>
      <c r="B98" s="33"/>
      <c r="C98" s="33"/>
      <c r="D98" s="33">
        <f t="shared" si="56"/>
      </c>
      <c r="E98" s="33"/>
      <c r="F98" s="33">
        <f t="shared" si="57"/>
      </c>
      <c r="G98" s="33"/>
      <c r="H98" s="33">
        <f t="shared" si="58"/>
      </c>
      <c r="I98" s="33">
        <f t="shared" si="59"/>
        <v>0</v>
      </c>
      <c r="J98" s="33">
        <f t="shared" si="60"/>
        <v>0</v>
      </c>
      <c r="K98" s="33">
        <f t="shared" si="61"/>
        <v>0</v>
      </c>
      <c r="L98" s="33">
        <f t="shared" si="62"/>
      </c>
      <c r="M98" s="52">
        <f t="shared" si="63"/>
        <v>200</v>
      </c>
      <c r="N98" s="33">
        <f t="shared" si="64"/>
      </c>
      <c r="P98" s="48" t="b">
        <f t="shared" si="65"/>
        <v>0</v>
      </c>
      <c r="Q98" s="48">
        <f t="shared" si="66"/>
      </c>
      <c r="R98" s="48">
        <f ca="1" t="shared" si="67"/>
      </c>
      <c r="S98" s="48">
        <f t="shared" si="68"/>
      </c>
      <c r="T98" s="48">
        <f t="shared" si="69"/>
      </c>
      <c r="U98" s="53">
        <f ca="1" t="shared" si="70"/>
      </c>
      <c r="V98" s="55">
        <f ca="1" t="shared" si="70"/>
      </c>
      <c r="W98" s="33">
        <f ca="1" t="shared" si="54"/>
      </c>
      <c r="X98" s="33">
        <f ca="1" t="shared" si="54"/>
      </c>
      <c r="Y98" s="33">
        <f ca="1" t="shared" si="54"/>
      </c>
      <c r="Z98" s="33">
        <f ca="1" t="shared" si="54"/>
      </c>
      <c r="AA98" s="33">
        <f ca="1" t="shared" si="54"/>
      </c>
      <c r="AB98" s="33">
        <f ca="1" t="shared" si="54"/>
      </c>
      <c r="AC98" s="33">
        <f ca="1" t="shared" si="55"/>
      </c>
      <c r="AD98" s="52">
        <f ca="1" t="shared" si="55"/>
      </c>
      <c r="AE98" s="33">
        <f ca="1" t="shared" si="55"/>
      </c>
    </row>
    <row r="99" spans="1:31" ht="15.75">
      <c r="A99" s="33"/>
      <c r="B99" s="33"/>
      <c r="C99" s="33"/>
      <c r="D99" s="33">
        <f t="shared" si="56"/>
      </c>
      <c r="E99" s="33"/>
      <c r="F99" s="33">
        <f t="shared" si="57"/>
      </c>
      <c r="G99" s="33"/>
      <c r="H99" s="33">
        <f t="shared" si="58"/>
      </c>
      <c r="I99" s="33">
        <f t="shared" si="59"/>
        <v>0</v>
      </c>
      <c r="J99" s="33">
        <f t="shared" si="60"/>
        <v>0</v>
      </c>
      <c r="K99" s="33">
        <f t="shared" si="61"/>
        <v>0</v>
      </c>
      <c r="L99" s="33">
        <f t="shared" si="62"/>
      </c>
      <c r="M99" s="52">
        <f t="shared" si="63"/>
        <v>200</v>
      </c>
      <c r="N99" s="33">
        <f t="shared" si="64"/>
      </c>
      <c r="P99" s="48" t="b">
        <f t="shared" si="65"/>
        <v>0</v>
      </c>
      <c r="Q99" s="48">
        <f t="shared" si="66"/>
      </c>
      <c r="R99" s="48">
        <f ca="1" t="shared" si="67"/>
      </c>
      <c r="S99" s="48">
        <f t="shared" si="68"/>
      </c>
      <c r="T99" s="48">
        <f t="shared" si="69"/>
      </c>
      <c r="U99" s="53">
        <f ca="1" t="shared" si="70"/>
      </c>
      <c r="V99" s="55">
        <f ca="1" t="shared" si="70"/>
      </c>
      <c r="W99" s="33">
        <f ca="1" t="shared" si="54"/>
      </c>
      <c r="X99" s="33">
        <f ca="1" t="shared" si="54"/>
      </c>
      <c r="Y99" s="33">
        <f ca="1" t="shared" si="54"/>
      </c>
      <c r="Z99" s="33">
        <f ca="1" t="shared" si="54"/>
      </c>
      <c r="AA99" s="33">
        <f ca="1" t="shared" si="54"/>
      </c>
      <c r="AB99" s="33">
        <f ca="1" t="shared" si="54"/>
      </c>
      <c r="AC99" s="33">
        <f ca="1" t="shared" si="55"/>
      </c>
      <c r="AD99" s="52">
        <f ca="1" t="shared" si="55"/>
      </c>
      <c r="AE99" s="33">
        <f ca="1" t="shared" si="55"/>
      </c>
    </row>
  </sheetData>
  <sheetProtection/>
  <mergeCells count="55">
    <mergeCell ref="G1:N3"/>
    <mergeCell ref="I54:K54"/>
    <mergeCell ref="N54:N55"/>
    <mergeCell ref="I79:K79"/>
    <mergeCell ref="N79:N80"/>
    <mergeCell ref="G29:H29"/>
    <mergeCell ref="G54:H54"/>
    <mergeCell ref="A79:A80"/>
    <mergeCell ref="B79:B80"/>
    <mergeCell ref="E79:F79"/>
    <mergeCell ref="C79:D79"/>
    <mergeCell ref="A29:A30"/>
    <mergeCell ref="B29:B30"/>
    <mergeCell ref="E29:F29"/>
    <mergeCell ref="A54:A55"/>
    <mergeCell ref="B54:B55"/>
    <mergeCell ref="E54:F54"/>
    <mergeCell ref="A4:A5"/>
    <mergeCell ref="B4:B5"/>
    <mergeCell ref="E4:F4"/>
    <mergeCell ref="G4:H4"/>
    <mergeCell ref="C4:D4"/>
    <mergeCell ref="I4:K4"/>
    <mergeCell ref="C54:D54"/>
    <mergeCell ref="N4:N5"/>
    <mergeCell ref="G79:H79"/>
    <mergeCell ref="U4:U5"/>
    <mergeCell ref="V4:V5"/>
    <mergeCell ref="U79:U80"/>
    <mergeCell ref="V79:V80"/>
    <mergeCell ref="G28:H28"/>
    <mergeCell ref="I29:K29"/>
    <mergeCell ref="N29:N30"/>
    <mergeCell ref="U29:U30"/>
    <mergeCell ref="V29:V30"/>
    <mergeCell ref="W29:X29"/>
    <mergeCell ref="Y29:Z29"/>
    <mergeCell ref="AA29:AB29"/>
    <mergeCell ref="C29:D29"/>
    <mergeCell ref="AE54:AE55"/>
    <mergeCell ref="W4:X4"/>
    <mergeCell ref="Y4:Z4"/>
    <mergeCell ref="AA4:AB4"/>
    <mergeCell ref="AE4:AE5"/>
    <mergeCell ref="AA28:AB28"/>
    <mergeCell ref="W79:X79"/>
    <mergeCell ref="Y79:Z79"/>
    <mergeCell ref="AA79:AB79"/>
    <mergeCell ref="AE79:AE80"/>
    <mergeCell ref="AE29:AE30"/>
    <mergeCell ref="U54:U55"/>
    <mergeCell ref="V54:V55"/>
    <mergeCell ref="W54:X54"/>
    <mergeCell ref="Y54:Z54"/>
    <mergeCell ref="AA54:AB54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  <rowBreaks count="4" manualBreakCount="4">
    <brk id="25" max="13" man="1"/>
    <brk id="50" max="13" man="1"/>
    <brk id="75" max="13" man="1"/>
    <brk id="10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"/>
  <sheetViews>
    <sheetView zoomScaleSheetLayoutView="100" zoomScalePageLayoutView="0" workbookViewId="0" topLeftCell="A49">
      <selection activeCell="F67" sqref="F67"/>
    </sheetView>
  </sheetViews>
  <sheetFormatPr defaultColWidth="11.421875" defaultRowHeight="15" outlineLevelCol="1"/>
  <cols>
    <col min="1" max="1" width="25.421875" style="42" bestFit="1" customWidth="1"/>
    <col min="2" max="2" width="20.57421875" style="42" bestFit="1" customWidth="1"/>
    <col min="3" max="3" width="6.57421875" style="42" customWidth="1"/>
    <col min="4" max="4" width="6.57421875" style="42" bestFit="1" customWidth="1"/>
    <col min="5" max="8" width="6.7109375" style="42" customWidth="1"/>
    <col min="9" max="11" width="4.8515625" style="42" hidden="1" customWidth="1" outlineLevel="1"/>
    <col min="12" max="12" width="6.7109375" style="42" customWidth="1" collapsed="1"/>
    <col min="13" max="13" width="6.7109375" style="48" customWidth="1"/>
    <col min="14" max="14" width="6.7109375" style="42" customWidth="1"/>
    <col min="15" max="15" width="3.7109375" style="42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2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43</v>
      </c>
      <c r="B2" s="2" t="s">
        <v>15</v>
      </c>
      <c r="C2" s="2" t="s">
        <v>16</v>
      </c>
      <c r="D2" s="2"/>
      <c r="E2" s="2"/>
      <c r="F2" s="2" t="s">
        <v>58</v>
      </c>
      <c r="G2" s="98"/>
      <c r="H2" s="98"/>
      <c r="I2" s="98"/>
      <c r="J2" s="98"/>
      <c r="K2" s="98"/>
      <c r="L2" s="98"/>
      <c r="M2" s="98"/>
      <c r="N2" s="98"/>
      <c r="U2" s="1" t="s">
        <v>43</v>
      </c>
      <c r="V2" s="2" t="s">
        <v>15</v>
      </c>
      <c r="W2" s="2" t="s">
        <v>16</v>
      </c>
      <c r="X2" s="2"/>
      <c r="Y2" s="2"/>
      <c r="Z2" s="2" t="str">
        <f>F2</f>
        <v>A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100"/>
    </row>
    <row r="6" spans="1:31" ht="15.75">
      <c r="A6" s="53" t="s">
        <v>36</v>
      </c>
      <c r="B6" s="53" t="s">
        <v>91</v>
      </c>
      <c r="C6" s="77">
        <v>6</v>
      </c>
      <c r="D6" s="33">
        <f aca="true" t="shared" si="0" ref="D6:D24">IF(OR(A6="",C6=""),"",RANK(C6,$C$6:$C$24,0)+(COUNT($C$6:$C$24)+1-RANK(C6,$C$6:$C$24,0)-RANK(C6,$C$6:$C$24,1))/2)</f>
        <v>7.5</v>
      </c>
      <c r="E6" s="77">
        <v>4</v>
      </c>
      <c r="F6" s="33">
        <f>IF(OR(A6="",E6=""),"",RANK(E6,$E$6:$E$24,0)+(COUNT($E$6:$E$24)+1-RANK(E6,$E$6:$E$24,0)-RANK(E6,$E$6:$E$24,1))/2)</f>
        <v>8.5</v>
      </c>
      <c r="G6" s="77">
        <v>1</v>
      </c>
      <c r="H6" s="33">
        <f>IF(OR(A6="",G6=""),"",RANK(G6,$G$6:$G$24,0)+(COUNT($G$6:$G$24)+1-RANK(G6,$G$6:$G$24,0)-RANK(G6,$G$6:$G$24,1))/2)</f>
        <v>12.5</v>
      </c>
      <c r="I6" s="33">
        <f>C6</f>
        <v>6</v>
      </c>
      <c r="J6" s="33">
        <f>E6</f>
        <v>4</v>
      </c>
      <c r="K6" s="33">
        <f>G6</f>
        <v>1</v>
      </c>
      <c r="L6" s="33">
        <f>IF(A6=0,"",SUM(C6,E6,G6))</f>
        <v>11</v>
      </c>
      <c r="M6" s="52">
        <f>SUM(D6,F6,H6,IF(L6="",200,-L6/10^3),-LARGE(I6:K6,1)/10^6,-LARGE(I6:K6,2)/10^9,-LARGE(I6:K6,3)/10^12)</f>
        <v>28.488993995999003</v>
      </c>
      <c r="N6" s="33">
        <f aca="true" t="shared" si="1" ref="N6:N24">IF(L6="","",RANK(M6,$M$6:$M$24,1)+(COUNT($M$6:$M$24)+1-RANK(M6,$M$6:$M$24,0)-RANK(M6,$M$6:$M$24,1))/2)</f>
        <v>9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9.005</v>
      </c>
      <c r="S6" s="48">
        <f>IF(R6="","",RANK(R6,R$6:R$24,1))</f>
        <v>9</v>
      </c>
      <c r="T6" s="48">
        <f>IF(S6="","",INDEX(Q$6:Q$24,MATCH(ROW(P1),S$6:S$24,0)))</f>
        <v>12</v>
      </c>
      <c r="U6" s="53" t="str">
        <f aca="true" ca="1" t="shared" si="2" ref="U6:U24">IF($T6="","",OFFSET(A$1,$T6,))</f>
        <v>PUJOS BASTIEN</v>
      </c>
      <c r="V6" s="55" t="str">
        <f aca="true" ca="1" t="shared" si="3" ref="V6:V24">IF($T6="","",OFFSET(B$1,$T6,))</f>
        <v>NO KILL 09</v>
      </c>
      <c r="W6" s="77">
        <f aca="true" ca="1" t="shared" si="4" ref="W6:AB21">IF($T6="","",OFFSET(C$1,$T6,))</f>
        <v>12</v>
      </c>
      <c r="X6" s="33">
        <f ca="1" t="shared" si="4"/>
        <v>3</v>
      </c>
      <c r="Y6" s="77">
        <f ca="1" t="shared" si="4"/>
        <v>8</v>
      </c>
      <c r="Z6" s="33">
        <f ca="1" t="shared" si="4"/>
        <v>1</v>
      </c>
      <c r="AA6" s="77">
        <f ca="1" t="shared" si="4"/>
        <v>10</v>
      </c>
      <c r="AB6" s="33">
        <f ca="1" t="shared" si="4"/>
        <v>1</v>
      </c>
      <c r="AC6" s="33">
        <f aca="true" ca="1" t="shared" si="5" ref="AC6:AE21">IF($T6="","",OFFSET(L$1,$T6,))</f>
        <v>30</v>
      </c>
      <c r="AD6" s="52">
        <f ca="1" t="shared" si="5"/>
        <v>4.969987989992</v>
      </c>
      <c r="AE6" s="33">
        <f ca="1" t="shared" si="5"/>
        <v>1</v>
      </c>
    </row>
    <row r="7" spans="1:31" ht="15.75">
      <c r="A7" s="53" t="s">
        <v>109</v>
      </c>
      <c r="B7" s="53" t="s">
        <v>91</v>
      </c>
      <c r="C7" s="77">
        <v>3</v>
      </c>
      <c r="D7" s="33">
        <f t="shared" si="0"/>
        <v>11.5</v>
      </c>
      <c r="E7" s="77">
        <v>1</v>
      </c>
      <c r="F7" s="33">
        <f aca="true" t="shared" si="6" ref="F7:F24">IF(OR(A7="",E7=""),"",RANK(E7,$E$6:$E$24,0)+(COUNT($E$6:$E$24)+1-RANK(E7,$E$6:$E$24,0)-RANK(E7,$E$6:$E$24,1))/2)</f>
        <v>13.5</v>
      </c>
      <c r="G7" s="77">
        <v>2</v>
      </c>
      <c r="H7" s="33">
        <f aca="true" t="shared" si="7" ref="H7:H24">IF(OR(A7="",G7=""),"",RANK(G7,$G$6:$G$24,0)+(COUNT($G$6:$G$24)+1-RANK(G7,$G$6:$G$24,0)-RANK(G7,$G$6:$G$24,1))/2)</f>
        <v>8.5</v>
      </c>
      <c r="I7" s="33">
        <f aca="true" t="shared" si="8" ref="I7:I24">C7</f>
        <v>3</v>
      </c>
      <c r="J7" s="33">
        <f aca="true" t="shared" si="9" ref="J7:J24">E7</f>
        <v>1</v>
      </c>
      <c r="K7" s="33">
        <f aca="true" t="shared" si="10" ref="K7:K24">G7</f>
        <v>2</v>
      </c>
      <c r="L7" s="33">
        <f aca="true" t="shared" si="11" ref="L7:L24">IF(A7=0,"",SUM(C7,E7,G7))</f>
        <v>6</v>
      </c>
      <c r="M7" s="52">
        <f aca="true" t="shared" si="12" ref="M7:M24">SUM(D7,F7,H7,IF(L7="",200,-L7/10^3),-LARGE(I7:K7,1)/10^6,-LARGE(I7:K7,2)/10^9,-LARGE(I7:K7,3)/10^12)</f>
        <v>33.493996997999</v>
      </c>
      <c r="N7" s="33">
        <f t="shared" si="1"/>
        <v>12.5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12.506</v>
      </c>
      <c r="S7" s="48">
        <f aca="true" t="shared" si="16" ref="S7:S24">IF(R7="","",RANK(R7,R$6:R$24,1))</f>
        <v>12</v>
      </c>
      <c r="T7" s="48">
        <f aca="true" t="shared" si="17" ref="T7:T24">IF(S7="","",INDEX(Q$6:Q$24,MATCH(ROW(P2),S$6:S$24,0)))</f>
        <v>14</v>
      </c>
      <c r="U7" s="53" t="str">
        <f ca="1" t="shared" si="2"/>
        <v>ROCHES Cédric</v>
      </c>
      <c r="V7" s="55" t="str">
        <f ca="1" t="shared" si="3"/>
        <v>PSM ARTICO</v>
      </c>
      <c r="W7" s="77">
        <f ca="1" t="shared" si="4"/>
        <v>11</v>
      </c>
      <c r="X7" s="33">
        <f ca="1" t="shared" si="4"/>
        <v>4</v>
      </c>
      <c r="Y7" s="77">
        <f ca="1" t="shared" si="4"/>
        <v>6</v>
      </c>
      <c r="Z7" s="33">
        <f ca="1" t="shared" si="4"/>
        <v>2</v>
      </c>
      <c r="AA7" s="77">
        <f ca="1" t="shared" si="4"/>
        <v>5</v>
      </c>
      <c r="AB7" s="33">
        <f ca="1" t="shared" si="4"/>
        <v>3</v>
      </c>
      <c r="AC7" s="33">
        <f ca="1" t="shared" si="5"/>
        <v>22</v>
      </c>
      <c r="AD7" s="52">
        <f ca="1" t="shared" si="5"/>
        <v>8.977988993994998</v>
      </c>
      <c r="AE7" s="33">
        <f ca="1" t="shared" si="5"/>
        <v>2</v>
      </c>
    </row>
    <row r="8" spans="1:31" ht="15.75">
      <c r="A8" s="53" t="s">
        <v>53</v>
      </c>
      <c r="B8" s="53" t="s">
        <v>101</v>
      </c>
      <c r="C8" s="77">
        <v>9</v>
      </c>
      <c r="D8" s="33">
        <f t="shared" si="0"/>
        <v>6</v>
      </c>
      <c r="E8" s="77">
        <v>4</v>
      </c>
      <c r="F8" s="33">
        <f t="shared" si="6"/>
        <v>8.5</v>
      </c>
      <c r="G8" s="77">
        <v>3</v>
      </c>
      <c r="H8" s="33">
        <f t="shared" si="7"/>
        <v>5.5</v>
      </c>
      <c r="I8" s="33">
        <f t="shared" si="8"/>
        <v>9</v>
      </c>
      <c r="J8" s="33">
        <f t="shared" si="9"/>
        <v>4</v>
      </c>
      <c r="K8" s="33">
        <f t="shared" si="10"/>
        <v>3</v>
      </c>
      <c r="L8" s="33">
        <f t="shared" si="11"/>
        <v>16</v>
      </c>
      <c r="M8" s="52">
        <f t="shared" si="12"/>
        <v>19.983990995997004</v>
      </c>
      <c r="N8" s="33">
        <f t="shared" si="1"/>
        <v>7</v>
      </c>
      <c r="P8" s="48">
        <f t="shared" si="13"/>
        <v>8</v>
      </c>
      <c r="Q8" s="48">
        <f t="shared" si="14"/>
        <v>7</v>
      </c>
      <c r="R8" s="48">
        <f ca="1" t="shared" si="15"/>
        <v>7.007</v>
      </c>
      <c r="S8" s="48">
        <f t="shared" si="16"/>
        <v>7</v>
      </c>
      <c r="T8" s="48">
        <f t="shared" si="17"/>
        <v>13</v>
      </c>
      <c r="U8" s="53" t="str">
        <f ca="1" t="shared" si="2"/>
        <v>COULON Hervé</v>
      </c>
      <c r="V8" s="55" t="str">
        <f ca="1" t="shared" si="3"/>
        <v>SALMO GARONNE</v>
      </c>
      <c r="W8" s="77">
        <f ca="1" t="shared" si="4"/>
        <v>17</v>
      </c>
      <c r="X8" s="33">
        <f ca="1" t="shared" si="4"/>
        <v>1.5</v>
      </c>
      <c r="Y8" s="77">
        <f ca="1" t="shared" si="4"/>
        <v>5</v>
      </c>
      <c r="Z8" s="33">
        <f ca="1" t="shared" si="4"/>
        <v>4.5</v>
      </c>
      <c r="AA8" s="77">
        <f ca="1" t="shared" si="4"/>
        <v>4</v>
      </c>
      <c r="AB8" s="33">
        <f ca="1" t="shared" si="4"/>
        <v>4</v>
      </c>
      <c r="AC8" s="33">
        <f ca="1" t="shared" si="5"/>
        <v>26</v>
      </c>
      <c r="AD8" s="52">
        <f ca="1" t="shared" si="5"/>
        <v>9.973982994996</v>
      </c>
      <c r="AE8" s="33">
        <f ca="1" t="shared" si="5"/>
        <v>3</v>
      </c>
    </row>
    <row r="9" spans="1:31" ht="15.75">
      <c r="A9" s="53" t="s">
        <v>52</v>
      </c>
      <c r="B9" s="53" t="s">
        <v>47</v>
      </c>
      <c r="C9" s="77">
        <v>10</v>
      </c>
      <c r="D9" s="33">
        <f t="shared" si="0"/>
        <v>5</v>
      </c>
      <c r="E9" s="77">
        <v>5</v>
      </c>
      <c r="F9" s="33">
        <f t="shared" si="6"/>
        <v>4.5</v>
      </c>
      <c r="G9" s="77">
        <v>2</v>
      </c>
      <c r="H9" s="33">
        <f t="shared" si="7"/>
        <v>8.5</v>
      </c>
      <c r="I9" s="33">
        <f t="shared" si="8"/>
        <v>10</v>
      </c>
      <c r="J9" s="33">
        <f t="shared" si="9"/>
        <v>5</v>
      </c>
      <c r="K9" s="33">
        <f t="shared" si="10"/>
        <v>2</v>
      </c>
      <c r="L9" s="33">
        <f t="shared" si="11"/>
        <v>17</v>
      </c>
      <c r="M9" s="52">
        <f t="shared" si="12"/>
        <v>17.982989994998</v>
      </c>
      <c r="N9" s="33">
        <f t="shared" si="1"/>
        <v>5</v>
      </c>
      <c r="P9" s="48">
        <f t="shared" si="13"/>
        <v>9</v>
      </c>
      <c r="Q9" s="48">
        <f t="shared" si="14"/>
        <v>8</v>
      </c>
      <c r="R9" s="48">
        <f ca="1" t="shared" si="15"/>
        <v>5.008</v>
      </c>
      <c r="S9" s="48">
        <f t="shared" si="16"/>
        <v>5</v>
      </c>
      <c r="T9" s="48">
        <f t="shared" si="17"/>
        <v>11</v>
      </c>
      <c r="U9" s="53" t="str">
        <f ca="1" t="shared" si="2"/>
        <v>PUJOS Denis</v>
      </c>
      <c r="V9" s="55" t="str">
        <f ca="1" t="shared" si="3"/>
        <v>NO KILL 09</v>
      </c>
      <c r="W9" s="77">
        <f ca="1" t="shared" si="4"/>
        <v>5</v>
      </c>
      <c r="X9" s="33">
        <f ca="1" t="shared" si="4"/>
        <v>9</v>
      </c>
      <c r="Y9" s="77">
        <f ca="1" t="shared" si="4"/>
        <v>5</v>
      </c>
      <c r="Z9" s="33">
        <f ca="1" t="shared" si="4"/>
        <v>4.5</v>
      </c>
      <c r="AA9" s="77">
        <f ca="1" t="shared" si="4"/>
        <v>7</v>
      </c>
      <c r="AB9" s="33">
        <f ca="1" t="shared" si="4"/>
        <v>2</v>
      </c>
      <c r="AC9" s="33">
        <f ca="1" t="shared" si="5"/>
        <v>17</v>
      </c>
      <c r="AD9" s="52">
        <f ca="1" t="shared" si="5"/>
        <v>15.482992994995</v>
      </c>
      <c r="AE9" s="33">
        <f ca="1" t="shared" si="5"/>
        <v>4</v>
      </c>
    </row>
    <row r="10" spans="1:31" ht="15.75">
      <c r="A10" s="54" t="s">
        <v>40</v>
      </c>
      <c r="B10" s="53" t="s">
        <v>94</v>
      </c>
      <c r="C10" s="77">
        <v>3</v>
      </c>
      <c r="D10" s="33">
        <f t="shared" si="0"/>
        <v>11.5</v>
      </c>
      <c r="E10" s="77">
        <v>3</v>
      </c>
      <c r="F10" s="33">
        <f t="shared" si="6"/>
        <v>11</v>
      </c>
      <c r="G10" s="77">
        <v>2</v>
      </c>
      <c r="H10" s="33">
        <f t="shared" si="7"/>
        <v>8.5</v>
      </c>
      <c r="I10" s="33">
        <f t="shared" si="8"/>
        <v>3</v>
      </c>
      <c r="J10" s="33">
        <f t="shared" si="9"/>
        <v>3</v>
      </c>
      <c r="K10" s="33">
        <f t="shared" si="10"/>
        <v>2</v>
      </c>
      <c r="L10" s="33">
        <f t="shared" si="11"/>
        <v>8</v>
      </c>
      <c r="M10" s="52">
        <f t="shared" si="12"/>
        <v>30.991996996998</v>
      </c>
      <c r="N10" s="33">
        <f t="shared" si="1"/>
        <v>10</v>
      </c>
      <c r="P10" s="48">
        <f t="shared" si="13"/>
        <v>10</v>
      </c>
      <c r="Q10" s="48">
        <f t="shared" si="14"/>
        <v>9</v>
      </c>
      <c r="R10" s="48">
        <f ca="1" t="shared" si="15"/>
        <v>10.009</v>
      </c>
      <c r="S10" s="48">
        <f t="shared" si="16"/>
        <v>10</v>
      </c>
      <c r="T10" s="48">
        <f t="shared" si="17"/>
        <v>8</v>
      </c>
      <c r="U10" s="53" t="str">
        <f ca="1" t="shared" si="2"/>
        <v>BOCANFUSO Dylan</v>
      </c>
      <c r="V10" s="55" t="str">
        <f ca="1" t="shared" si="3"/>
        <v>APG38</v>
      </c>
      <c r="W10" s="77">
        <f ca="1" t="shared" si="4"/>
        <v>10</v>
      </c>
      <c r="X10" s="33">
        <f ca="1" t="shared" si="4"/>
        <v>5</v>
      </c>
      <c r="Y10" s="77">
        <f ca="1" t="shared" si="4"/>
        <v>5</v>
      </c>
      <c r="Z10" s="33">
        <f ca="1" t="shared" si="4"/>
        <v>4.5</v>
      </c>
      <c r="AA10" s="77">
        <f ca="1" t="shared" si="4"/>
        <v>2</v>
      </c>
      <c r="AB10" s="33">
        <f ca="1" t="shared" si="4"/>
        <v>8.5</v>
      </c>
      <c r="AC10" s="33">
        <f ca="1" t="shared" si="5"/>
        <v>17</v>
      </c>
      <c r="AD10" s="52">
        <f ca="1" t="shared" si="5"/>
        <v>17.982989994998</v>
      </c>
      <c r="AE10" s="33">
        <f ca="1" t="shared" si="5"/>
        <v>5</v>
      </c>
    </row>
    <row r="11" spans="1:31" ht="15.75">
      <c r="A11" s="53" t="s">
        <v>141</v>
      </c>
      <c r="B11" s="53" t="s">
        <v>91</v>
      </c>
      <c r="C11" s="77">
        <v>3</v>
      </c>
      <c r="D11" s="33">
        <f t="shared" si="0"/>
        <v>11.5</v>
      </c>
      <c r="E11" s="77">
        <v>1</v>
      </c>
      <c r="F11" s="33">
        <f t="shared" si="6"/>
        <v>13.5</v>
      </c>
      <c r="G11" s="77">
        <v>2</v>
      </c>
      <c r="H11" s="33">
        <f t="shared" si="7"/>
        <v>8.5</v>
      </c>
      <c r="I11" s="33">
        <f t="shared" si="8"/>
        <v>3</v>
      </c>
      <c r="J11" s="33">
        <f t="shared" si="9"/>
        <v>1</v>
      </c>
      <c r="K11" s="33">
        <f t="shared" si="10"/>
        <v>2</v>
      </c>
      <c r="L11" s="33">
        <f t="shared" si="11"/>
        <v>6</v>
      </c>
      <c r="M11" s="52">
        <f t="shared" si="12"/>
        <v>33.493996997999</v>
      </c>
      <c r="N11" s="33">
        <f t="shared" si="1"/>
        <v>12.5</v>
      </c>
      <c r="P11" s="48">
        <f t="shared" si="13"/>
        <v>11</v>
      </c>
      <c r="Q11" s="48">
        <f t="shared" si="14"/>
        <v>10</v>
      </c>
      <c r="R11" s="48">
        <f ca="1" t="shared" si="15"/>
        <v>12.51</v>
      </c>
      <c r="S11" s="48">
        <f t="shared" si="16"/>
        <v>13</v>
      </c>
      <c r="T11" s="48">
        <f t="shared" si="17"/>
        <v>16</v>
      </c>
      <c r="U11" s="54" t="str">
        <f ca="1" t="shared" si="2"/>
        <v>ROJO DIAZ Jean-Pierre</v>
      </c>
      <c r="V11" s="55" t="str">
        <f ca="1" t="shared" si="3"/>
        <v>NO KILL 33</v>
      </c>
      <c r="W11" s="77">
        <f ca="1" t="shared" si="4"/>
        <v>17</v>
      </c>
      <c r="X11" s="33">
        <f ca="1" t="shared" si="4"/>
        <v>1.5</v>
      </c>
      <c r="Y11" s="77">
        <f ca="1" t="shared" si="4"/>
        <v>5</v>
      </c>
      <c r="Z11" s="33">
        <f ca="1" t="shared" si="4"/>
        <v>4.5</v>
      </c>
      <c r="AA11" s="77">
        <f ca="1" t="shared" si="4"/>
        <v>1</v>
      </c>
      <c r="AB11" s="33">
        <f ca="1" t="shared" si="4"/>
        <v>12.5</v>
      </c>
      <c r="AC11" s="33">
        <f ca="1" t="shared" si="5"/>
        <v>23</v>
      </c>
      <c r="AD11" s="52">
        <f ca="1" t="shared" si="5"/>
        <v>18.476982994999002</v>
      </c>
      <c r="AE11" s="33">
        <f ca="1" t="shared" si="5"/>
        <v>6</v>
      </c>
    </row>
    <row r="12" spans="1:31" ht="15.75">
      <c r="A12" s="53" t="s">
        <v>4</v>
      </c>
      <c r="B12" s="53" t="s">
        <v>89</v>
      </c>
      <c r="C12" s="77">
        <v>5</v>
      </c>
      <c r="D12" s="33">
        <f t="shared" si="0"/>
        <v>9</v>
      </c>
      <c r="E12" s="77">
        <v>5</v>
      </c>
      <c r="F12" s="33">
        <f t="shared" si="6"/>
        <v>4.5</v>
      </c>
      <c r="G12" s="77">
        <v>7</v>
      </c>
      <c r="H12" s="33">
        <f t="shared" si="7"/>
        <v>2</v>
      </c>
      <c r="I12" s="33">
        <f t="shared" si="8"/>
        <v>5</v>
      </c>
      <c r="J12" s="33">
        <f t="shared" si="9"/>
        <v>5</v>
      </c>
      <c r="K12" s="33">
        <f t="shared" si="10"/>
        <v>7</v>
      </c>
      <c r="L12" s="33">
        <f t="shared" si="11"/>
        <v>17</v>
      </c>
      <c r="M12" s="52">
        <f t="shared" si="12"/>
        <v>15.482992994995</v>
      </c>
      <c r="N12" s="33">
        <f t="shared" si="1"/>
        <v>4</v>
      </c>
      <c r="P12" s="48">
        <f t="shared" si="13"/>
        <v>12</v>
      </c>
      <c r="Q12" s="48">
        <f t="shared" si="14"/>
        <v>11</v>
      </c>
      <c r="R12" s="48">
        <f ca="1" t="shared" si="15"/>
        <v>4.011</v>
      </c>
      <c r="S12" s="48">
        <f t="shared" si="16"/>
        <v>4</v>
      </c>
      <c r="T12" s="48">
        <f t="shared" si="17"/>
        <v>7</v>
      </c>
      <c r="U12" s="53" t="str">
        <f ca="1" t="shared" si="2"/>
        <v>LASSERRE Patrice</v>
      </c>
      <c r="V12" s="55" t="str">
        <f ca="1" t="shared" si="3"/>
        <v>PSM ARTICO</v>
      </c>
      <c r="W12" s="77">
        <f ca="1" t="shared" si="4"/>
        <v>9</v>
      </c>
      <c r="X12" s="33">
        <f ca="1" t="shared" si="4"/>
        <v>6</v>
      </c>
      <c r="Y12" s="77">
        <f ca="1" t="shared" si="4"/>
        <v>4</v>
      </c>
      <c r="Z12" s="33">
        <f ca="1" t="shared" si="4"/>
        <v>8.5</v>
      </c>
      <c r="AA12" s="77">
        <f ca="1" t="shared" si="4"/>
        <v>3</v>
      </c>
      <c r="AB12" s="33">
        <f ca="1" t="shared" si="4"/>
        <v>5.5</v>
      </c>
      <c r="AC12" s="33">
        <f ca="1" t="shared" si="5"/>
        <v>16</v>
      </c>
      <c r="AD12" s="52">
        <f ca="1" t="shared" si="5"/>
        <v>19.983990995997004</v>
      </c>
      <c r="AE12" s="33">
        <f ca="1" t="shared" si="5"/>
        <v>7</v>
      </c>
    </row>
    <row r="13" spans="1:31" ht="15.75">
      <c r="A13" s="53" t="s">
        <v>128</v>
      </c>
      <c r="B13" s="53" t="s">
        <v>89</v>
      </c>
      <c r="C13" s="77">
        <v>12</v>
      </c>
      <c r="D13" s="33">
        <f t="shared" si="0"/>
        <v>3</v>
      </c>
      <c r="E13" s="77">
        <v>8</v>
      </c>
      <c r="F13" s="33">
        <f t="shared" si="6"/>
        <v>1</v>
      </c>
      <c r="G13" s="77">
        <v>10</v>
      </c>
      <c r="H13" s="33">
        <f t="shared" si="7"/>
        <v>1</v>
      </c>
      <c r="I13" s="33">
        <f t="shared" si="8"/>
        <v>12</v>
      </c>
      <c r="J13" s="33">
        <f t="shared" si="9"/>
        <v>8</v>
      </c>
      <c r="K13" s="33">
        <f t="shared" si="10"/>
        <v>10</v>
      </c>
      <c r="L13" s="33">
        <f t="shared" si="11"/>
        <v>30</v>
      </c>
      <c r="M13" s="52">
        <f t="shared" si="12"/>
        <v>4.969987989992</v>
      </c>
      <c r="N13" s="33">
        <f t="shared" si="1"/>
        <v>1</v>
      </c>
      <c r="P13" s="48">
        <f t="shared" si="13"/>
        <v>13</v>
      </c>
      <c r="Q13" s="48">
        <f t="shared" si="14"/>
        <v>12</v>
      </c>
      <c r="R13" s="48">
        <f ca="1" t="shared" si="15"/>
        <v>1.012</v>
      </c>
      <c r="S13" s="48">
        <f t="shared" si="16"/>
        <v>1</v>
      </c>
      <c r="T13" s="48">
        <f t="shared" si="17"/>
        <v>15</v>
      </c>
      <c r="U13" s="53" t="str">
        <f ca="1" t="shared" si="2"/>
        <v>PIRES SARMENTO Filipe</v>
      </c>
      <c r="V13" s="55" t="str">
        <f ca="1" t="shared" si="3"/>
        <v>TRUITE TOC</v>
      </c>
      <c r="W13" s="77">
        <f ca="1" t="shared" si="4"/>
        <v>3</v>
      </c>
      <c r="X13" s="33">
        <f ca="1" t="shared" si="4"/>
        <v>11.5</v>
      </c>
      <c r="Y13" s="77">
        <f ca="1" t="shared" si="4"/>
        <v>4</v>
      </c>
      <c r="Z13" s="33">
        <f ca="1" t="shared" si="4"/>
        <v>8.5</v>
      </c>
      <c r="AA13" s="77">
        <f ca="1" t="shared" si="4"/>
        <v>3</v>
      </c>
      <c r="AB13" s="33">
        <f ca="1" t="shared" si="4"/>
        <v>5.5</v>
      </c>
      <c r="AC13" s="33">
        <f ca="1" t="shared" si="5"/>
        <v>10</v>
      </c>
      <c r="AD13" s="52">
        <f ca="1" t="shared" si="5"/>
        <v>25.489995996997</v>
      </c>
      <c r="AE13" s="33">
        <f ca="1" t="shared" si="5"/>
        <v>8</v>
      </c>
    </row>
    <row r="14" spans="1:31" ht="15.75">
      <c r="A14" s="53" t="s">
        <v>37</v>
      </c>
      <c r="B14" s="53" t="s">
        <v>94</v>
      </c>
      <c r="C14" s="77">
        <v>17</v>
      </c>
      <c r="D14" s="33">
        <f t="shared" si="0"/>
        <v>1.5</v>
      </c>
      <c r="E14" s="77">
        <v>5</v>
      </c>
      <c r="F14" s="33">
        <f t="shared" si="6"/>
        <v>4.5</v>
      </c>
      <c r="G14" s="77">
        <v>4</v>
      </c>
      <c r="H14" s="33">
        <f t="shared" si="7"/>
        <v>4</v>
      </c>
      <c r="I14" s="33">
        <f t="shared" si="8"/>
        <v>17</v>
      </c>
      <c r="J14" s="33">
        <f t="shared" si="9"/>
        <v>5</v>
      </c>
      <c r="K14" s="33">
        <f t="shared" si="10"/>
        <v>4</v>
      </c>
      <c r="L14" s="33">
        <f t="shared" si="11"/>
        <v>26</v>
      </c>
      <c r="M14" s="52">
        <f t="shared" si="12"/>
        <v>9.973982994996</v>
      </c>
      <c r="N14" s="33">
        <f t="shared" si="1"/>
        <v>3</v>
      </c>
      <c r="P14" s="48">
        <f t="shared" si="13"/>
        <v>14</v>
      </c>
      <c r="Q14" s="48">
        <f t="shared" si="14"/>
        <v>13</v>
      </c>
      <c r="R14" s="48">
        <f ca="1" t="shared" si="15"/>
        <v>3.013</v>
      </c>
      <c r="S14" s="48">
        <f t="shared" si="16"/>
        <v>3</v>
      </c>
      <c r="T14" s="48">
        <f t="shared" si="17"/>
        <v>5</v>
      </c>
      <c r="U14" s="54" t="str">
        <f ca="1" t="shared" si="2"/>
        <v>BASSO Hervé</v>
      </c>
      <c r="V14" s="55" t="str">
        <f ca="1" t="shared" si="3"/>
        <v>SALMO TOC</v>
      </c>
      <c r="W14" s="77">
        <f ca="1" t="shared" si="4"/>
        <v>6</v>
      </c>
      <c r="X14" s="33">
        <f ca="1" t="shared" si="4"/>
        <v>7.5</v>
      </c>
      <c r="Y14" s="77">
        <f ca="1" t="shared" si="4"/>
        <v>4</v>
      </c>
      <c r="Z14" s="33">
        <f ca="1" t="shared" si="4"/>
        <v>8.5</v>
      </c>
      <c r="AA14" s="77">
        <f ca="1" t="shared" si="4"/>
        <v>1</v>
      </c>
      <c r="AB14" s="33">
        <f ca="1" t="shared" si="4"/>
        <v>12.5</v>
      </c>
      <c r="AC14" s="33">
        <f ca="1" t="shared" si="5"/>
        <v>11</v>
      </c>
      <c r="AD14" s="52">
        <f ca="1" t="shared" si="5"/>
        <v>28.488993995999003</v>
      </c>
      <c r="AE14" s="33">
        <f ca="1" t="shared" si="5"/>
        <v>9</v>
      </c>
    </row>
    <row r="15" spans="1:31" ht="15.75">
      <c r="A15" s="53" t="s">
        <v>119</v>
      </c>
      <c r="B15" s="53" t="s">
        <v>101</v>
      </c>
      <c r="C15" s="77">
        <v>11</v>
      </c>
      <c r="D15" s="33">
        <f t="shared" si="0"/>
        <v>4</v>
      </c>
      <c r="E15" s="77">
        <v>6</v>
      </c>
      <c r="F15" s="33">
        <f t="shared" si="6"/>
        <v>2</v>
      </c>
      <c r="G15" s="77">
        <v>5</v>
      </c>
      <c r="H15" s="33">
        <f t="shared" si="7"/>
        <v>3</v>
      </c>
      <c r="I15" s="33">
        <f t="shared" si="8"/>
        <v>11</v>
      </c>
      <c r="J15" s="33">
        <f t="shared" si="9"/>
        <v>6</v>
      </c>
      <c r="K15" s="33">
        <f t="shared" si="10"/>
        <v>5</v>
      </c>
      <c r="L15" s="33">
        <f t="shared" si="11"/>
        <v>22</v>
      </c>
      <c r="M15" s="52">
        <f t="shared" si="12"/>
        <v>8.977988993994998</v>
      </c>
      <c r="N15" s="33">
        <f t="shared" si="1"/>
        <v>2</v>
      </c>
      <c r="P15" s="48">
        <f t="shared" si="13"/>
        <v>15</v>
      </c>
      <c r="Q15" s="48">
        <f t="shared" si="14"/>
        <v>14</v>
      </c>
      <c r="R15" s="48">
        <f ca="1" t="shared" si="15"/>
        <v>2.014</v>
      </c>
      <c r="S15" s="48">
        <f t="shared" si="16"/>
        <v>2</v>
      </c>
      <c r="T15" s="48">
        <f t="shared" si="17"/>
        <v>9</v>
      </c>
      <c r="U15" s="53" t="str">
        <f ca="1" t="shared" si="2"/>
        <v>SEGUIN François</v>
      </c>
      <c r="V15" s="55" t="str">
        <f ca="1" t="shared" si="3"/>
        <v>SALMO GARONNE</v>
      </c>
      <c r="W15" s="77">
        <f ca="1" t="shared" si="4"/>
        <v>3</v>
      </c>
      <c r="X15" s="33">
        <f ca="1" t="shared" si="4"/>
        <v>11.5</v>
      </c>
      <c r="Y15" s="77">
        <f ca="1" t="shared" si="4"/>
        <v>3</v>
      </c>
      <c r="Z15" s="33">
        <f ca="1" t="shared" si="4"/>
        <v>11</v>
      </c>
      <c r="AA15" s="77">
        <f ca="1" t="shared" si="4"/>
        <v>2</v>
      </c>
      <c r="AB15" s="33">
        <f ca="1" t="shared" si="4"/>
        <v>8.5</v>
      </c>
      <c r="AC15" s="33">
        <f ca="1" t="shared" si="5"/>
        <v>8</v>
      </c>
      <c r="AD15" s="52">
        <f ca="1" t="shared" si="5"/>
        <v>30.991996996998</v>
      </c>
      <c r="AE15" s="33">
        <f ca="1" t="shared" si="5"/>
        <v>10</v>
      </c>
    </row>
    <row r="16" spans="1:31" ht="15.75">
      <c r="A16" s="54" t="s">
        <v>108</v>
      </c>
      <c r="B16" s="53" t="s">
        <v>102</v>
      </c>
      <c r="C16" s="77">
        <v>3</v>
      </c>
      <c r="D16" s="33">
        <f t="shared" si="0"/>
        <v>11.5</v>
      </c>
      <c r="E16" s="77">
        <v>4</v>
      </c>
      <c r="F16" s="33">
        <f t="shared" si="6"/>
        <v>8.5</v>
      </c>
      <c r="G16" s="77">
        <v>3</v>
      </c>
      <c r="H16" s="33">
        <f t="shared" si="7"/>
        <v>5.5</v>
      </c>
      <c r="I16" s="33">
        <f t="shared" si="8"/>
        <v>3</v>
      </c>
      <c r="J16" s="33">
        <f t="shared" si="9"/>
        <v>4</v>
      </c>
      <c r="K16" s="33">
        <f t="shared" si="10"/>
        <v>3</v>
      </c>
      <c r="L16" s="33">
        <f t="shared" si="11"/>
        <v>10</v>
      </c>
      <c r="M16" s="52">
        <f t="shared" si="12"/>
        <v>25.489995996997</v>
      </c>
      <c r="N16" s="33">
        <f t="shared" si="1"/>
        <v>8</v>
      </c>
      <c r="P16" s="48">
        <f t="shared" si="13"/>
        <v>16</v>
      </c>
      <c r="Q16" s="48">
        <f t="shared" si="14"/>
        <v>15</v>
      </c>
      <c r="R16" s="48">
        <f ca="1" t="shared" si="15"/>
        <v>8.015</v>
      </c>
      <c r="S16" s="48">
        <f t="shared" si="16"/>
        <v>8</v>
      </c>
      <c r="T16" s="48">
        <f t="shared" si="17"/>
        <v>17</v>
      </c>
      <c r="U16" s="54" t="str">
        <f ca="1" t="shared" si="2"/>
        <v>GUNTHER Patrice</v>
      </c>
      <c r="V16" s="55" t="str">
        <f ca="1" t="shared" si="3"/>
        <v>TRUITE PASSION</v>
      </c>
      <c r="W16" s="77">
        <f ca="1" t="shared" si="4"/>
        <v>6</v>
      </c>
      <c r="X16" s="33">
        <f ca="1" t="shared" si="4"/>
        <v>7.5</v>
      </c>
      <c r="Y16" s="77">
        <f ca="1" t="shared" si="4"/>
        <v>2</v>
      </c>
      <c r="Z16" s="33">
        <f ca="1" t="shared" si="4"/>
        <v>12</v>
      </c>
      <c r="AA16" s="77">
        <f ca="1" t="shared" si="4"/>
        <v>1</v>
      </c>
      <c r="AB16" s="33">
        <f ca="1" t="shared" si="4"/>
        <v>12.5</v>
      </c>
      <c r="AC16" s="33">
        <f ca="1" t="shared" si="5"/>
        <v>9</v>
      </c>
      <c r="AD16" s="52">
        <f ca="1" t="shared" si="5"/>
        <v>31.990993997999002</v>
      </c>
      <c r="AE16" s="33">
        <f ca="1" t="shared" si="5"/>
        <v>11</v>
      </c>
    </row>
    <row r="17" spans="1:31" ht="15.75">
      <c r="A17" s="53" t="s">
        <v>113</v>
      </c>
      <c r="B17" s="53" t="s">
        <v>100</v>
      </c>
      <c r="C17" s="77">
        <v>17</v>
      </c>
      <c r="D17" s="33">
        <f t="shared" si="0"/>
        <v>1.5</v>
      </c>
      <c r="E17" s="77">
        <v>5</v>
      </c>
      <c r="F17" s="33">
        <f t="shared" si="6"/>
        <v>4.5</v>
      </c>
      <c r="G17" s="77">
        <v>1</v>
      </c>
      <c r="H17" s="33">
        <f t="shared" si="7"/>
        <v>12.5</v>
      </c>
      <c r="I17" s="33">
        <f t="shared" si="8"/>
        <v>17</v>
      </c>
      <c r="J17" s="33">
        <f t="shared" si="9"/>
        <v>5</v>
      </c>
      <c r="K17" s="33">
        <f t="shared" si="10"/>
        <v>1</v>
      </c>
      <c r="L17" s="33">
        <f t="shared" si="11"/>
        <v>23</v>
      </c>
      <c r="M17" s="52">
        <f t="shared" si="12"/>
        <v>18.476982994999002</v>
      </c>
      <c r="N17" s="33">
        <f t="shared" si="1"/>
        <v>6</v>
      </c>
      <c r="P17" s="48">
        <f t="shared" si="13"/>
        <v>17</v>
      </c>
      <c r="Q17" s="48">
        <f t="shared" si="14"/>
        <v>16</v>
      </c>
      <c r="R17" s="48">
        <f ca="1" t="shared" si="15"/>
        <v>6.016</v>
      </c>
      <c r="S17" s="48">
        <f t="shared" si="16"/>
        <v>6</v>
      </c>
      <c r="T17" s="48">
        <f t="shared" si="17"/>
        <v>6</v>
      </c>
      <c r="U17" s="45" t="str">
        <f ca="1" t="shared" si="2"/>
        <v>CASTEL Alain</v>
      </c>
      <c r="V17" s="55" t="str">
        <f ca="1" t="shared" si="3"/>
        <v>SALMO TOC</v>
      </c>
      <c r="W17" s="77">
        <f ca="1" t="shared" si="4"/>
        <v>3</v>
      </c>
      <c r="X17" s="33">
        <f ca="1" t="shared" si="4"/>
        <v>11.5</v>
      </c>
      <c r="Y17" s="77">
        <f ca="1" t="shared" si="4"/>
        <v>1</v>
      </c>
      <c r="Z17" s="33">
        <f ca="1" t="shared" si="4"/>
        <v>13.5</v>
      </c>
      <c r="AA17" s="77">
        <f ca="1" t="shared" si="4"/>
        <v>2</v>
      </c>
      <c r="AB17" s="33">
        <f ca="1" t="shared" si="4"/>
        <v>8.5</v>
      </c>
      <c r="AC17" s="33">
        <f ca="1" t="shared" si="5"/>
        <v>6</v>
      </c>
      <c r="AD17" s="52">
        <f ca="1" t="shared" si="5"/>
        <v>33.493996997999</v>
      </c>
      <c r="AE17" s="33">
        <f ca="1" t="shared" si="5"/>
        <v>12.5</v>
      </c>
    </row>
    <row r="18" spans="1:31" ht="15.75">
      <c r="A18" s="54" t="s">
        <v>116</v>
      </c>
      <c r="B18" s="53" t="s">
        <v>96</v>
      </c>
      <c r="C18" s="77">
        <v>6</v>
      </c>
      <c r="D18" s="33">
        <f t="shared" si="0"/>
        <v>7.5</v>
      </c>
      <c r="E18" s="77">
        <v>2</v>
      </c>
      <c r="F18" s="33">
        <f t="shared" si="6"/>
        <v>12</v>
      </c>
      <c r="G18" s="77">
        <v>1</v>
      </c>
      <c r="H18" s="33">
        <f t="shared" si="7"/>
        <v>12.5</v>
      </c>
      <c r="I18" s="33">
        <f t="shared" si="8"/>
        <v>6</v>
      </c>
      <c r="J18" s="33">
        <f t="shared" si="9"/>
        <v>2</v>
      </c>
      <c r="K18" s="33">
        <f t="shared" si="10"/>
        <v>1</v>
      </c>
      <c r="L18" s="33">
        <f t="shared" si="11"/>
        <v>9</v>
      </c>
      <c r="M18" s="52">
        <f t="shared" si="12"/>
        <v>31.990993997999002</v>
      </c>
      <c r="N18" s="33">
        <f t="shared" si="1"/>
        <v>11</v>
      </c>
      <c r="P18" s="48">
        <f t="shared" si="13"/>
        <v>18</v>
      </c>
      <c r="Q18" s="48">
        <f t="shared" si="14"/>
        <v>17</v>
      </c>
      <c r="R18" s="48">
        <f ca="1" t="shared" si="15"/>
        <v>11.017</v>
      </c>
      <c r="S18" s="48">
        <f t="shared" si="16"/>
        <v>11</v>
      </c>
      <c r="T18" s="48">
        <f t="shared" si="17"/>
        <v>10</v>
      </c>
      <c r="U18" s="53" t="str">
        <f ca="1" t="shared" si="2"/>
        <v>TEULIE Serge</v>
      </c>
      <c r="V18" s="55" t="str">
        <f ca="1" t="shared" si="3"/>
        <v>SALMO TOC</v>
      </c>
      <c r="W18" s="77">
        <f ca="1" t="shared" si="4"/>
        <v>3</v>
      </c>
      <c r="X18" s="33">
        <f ca="1" t="shared" si="4"/>
        <v>11.5</v>
      </c>
      <c r="Y18" s="77">
        <f ca="1" t="shared" si="4"/>
        <v>1</v>
      </c>
      <c r="Z18" s="33">
        <f ca="1" t="shared" si="4"/>
        <v>13.5</v>
      </c>
      <c r="AA18" s="77">
        <f ca="1" t="shared" si="4"/>
        <v>2</v>
      </c>
      <c r="AB18" s="33">
        <f ca="1" t="shared" si="4"/>
        <v>8.5</v>
      </c>
      <c r="AC18" s="33">
        <f ca="1" t="shared" si="5"/>
        <v>6</v>
      </c>
      <c r="AD18" s="52">
        <f ca="1" t="shared" si="5"/>
        <v>33.493996997999</v>
      </c>
      <c r="AE18" s="33">
        <f ca="1" t="shared" si="5"/>
        <v>12.5</v>
      </c>
    </row>
    <row r="19" spans="1:31" ht="15.75">
      <c r="A19" s="53" t="s">
        <v>6</v>
      </c>
      <c r="B19" s="53" t="s">
        <v>100</v>
      </c>
      <c r="C19" s="77">
        <v>2</v>
      </c>
      <c r="D19" s="33">
        <f t="shared" si="0"/>
        <v>14</v>
      </c>
      <c r="E19" s="77">
        <v>4</v>
      </c>
      <c r="F19" s="33">
        <f t="shared" si="6"/>
        <v>8.5</v>
      </c>
      <c r="G19" s="77">
        <v>1</v>
      </c>
      <c r="H19" s="33">
        <f t="shared" si="7"/>
        <v>12.5</v>
      </c>
      <c r="I19" s="33">
        <f t="shared" si="8"/>
        <v>2</v>
      </c>
      <c r="J19" s="33">
        <f t="shared" si="9"/>
        <v>4</v>
      </c>
      <c r="K19" s="33">
        <f t="shared" si="10"/>
        <v>1</v>
      </c>
      <c r="L19" s="33">
        <f t="shared" si="11"/>
        <v>7</v>
      </c>
      <c r="M19" s="52">
        <f t="shared" si="12"/>
        <v>34.992995997999</v>
      </c>
      <c r="N19" s="33">
        <f t="shared" si="1"/>
        <v>14</v>
      </c>
      <c r="P19" s="48">
        <f t="shared" si="13"/>
        <v>19</v>
      </c>
      <c r="Q19" s="48">
        <f t="shared" si="14"/>
        <v>18</v>
      </c>
      <c r="R19" s="48">
        <f ca="1" t="shared" si="15"/>
        <v>14.018</v>
      </c>
      <c r="S19" s="48">
        <f t="shared" si="16"/>
        <v>14</v>
      </c>
      <c r="T19" s="48">
        <f t="shared" si="17"/>
        <v>18</v>
      </c>
      <c r="U19" s="53" t="str">
        <f ca="1" t="shared" si="2"/>
        <v>CATALOGNE Bruno</v>
      </c>
      <c r="V19" s="55" t="str">
        <f ca="1" t="shared" si="3"/>
        <v>NO KILL 33</v>
      </c>
      <c r="W19" s="77">
        <f ca="1" t="shared" si="4"/>
        <v>2</v>
      </c>
      <c r="X19" s="33">
        <f ca="1" t="shared" si="4"/>
        <v>14</v>
      </c>
      <c r="Y19" s="77">
        <f ca="1" t="shared" si="4"/>
        <v>4</v>
      </c>
      <c r="Z19" s="33">
        <f ca="1" t="shared" si="4"/>
        <v>8.5</v>
      </c>
      <c r="AA19" s="77">
        <f ca="1" t="shared" si="4"/>
        <v>1</v>
      </c>
      <c r="AB19" s="33">
        <f ca="1" t="shared" si="4"/>
        <v>12.5</v>
      </c>
      <c r="AC19" s="33">
        <f ca="1" t="shared" si="5"/>
        <v>7</v>
      </c>
      <c r="AD19" s="52">
        <f ca="1" t="shared" si="5"/>
        <v>34.992995997999</v>
      </c>
      <c r="AE19" s="33">
        <f ca="1" t="shared" si="5"/>
        <v>14</v>
      </c>
    </row>
    <row r="20" spans="1:31" ht="15.75">
      <c r="A20" s="33"/>
      <c r="B20" s="33"/>
      <c r="C20" s="33"/>
      <c r="D20" s="33">
        <f t="shared" si="0"/>
      </c>
      <c r="E20" s="33"/>
      <c r="F20" s="33">
        <f t="shared" si="6"/>
      </c>
      <c r="G20" s="33"/>
      <c r="H20" s="33">
        <f t="shared" si="7"/>
      </c>
      <c r="I20" s="33">
        <f t="shared" si="8"/>
        <v>0</v>
      </c>
      <c r="J20" s="33">
        <f t="shared" si="9"/>
        <v>0</v>
      </c>
      <c r="K20" s="33">
        <f t="shared" si="10"/>
        <v>0</v>
      </c>
      <c r="L20" s="33"/>
      <c r="M20" s="52">
        <f t="shared" si="12"/>
        <v>200</v>
      </c>
      <c r="N20" s="33">
        <f t="shared" si="1"/>
      </c>
      <c r="P20" s="48" t="b">
        <f t="shared" si="13"/>
        <v>0</v>
      </c>
      <c r="Q20" s="48">
        <f t="shared" si="14"/>
      </c>
      <c r="R20" s="48">
        <f ca="1" t="shared" si="15"/>
      </c>
      <c r="S20" s="48">
        <f t="shared" si="16"/>
      </c>
      <c r="T20" s="48">
        <f t="shared" si="17"/>
      </c>
      <c r="U20" s="53">
        <f ca="1" t="shared" si="2"/>
      </c>
      <c r="V20" s="55">
        <f ca="1" t="shared" si="3"/>
      </c>
      <c r="W20" s="33">
        <f ca="1" t="shared" si="4"/>
      </c>
      <c r="X20" s="33">
        <f ca="1" t="shared" si="4"/>
      </c>
      <c r="Y20" s="33">
        <f ca="1" t="shared" si="4"/>
      </c>
      <c r="Z20" s="33">
        <f ca="1" t="shared" si="4"/>
      </c>
      <c r="AA20" s="33">
        <f ca="1" t="shared" si="4"/>
      </c>
      <c r="AB20" s="33">
        <f ca="1" t="shared" si="4"/>
      </c>
      <c r="AC20" s="33">
        <f ca="1" t="shared" si="5"/>
      </c>
      <c r="AD20" s="52">
        <f ca="1" t="shared" si="5"/>
      </c>
      <c r="AE20" s="33">
        <f ca="1" t="shared" si="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5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 t="shared" si="4"/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5">
        <f ca="1" t="shared" si="3"/>
      </c>
      <c r="W22" s="33">
        <f aca="true" ca="1" t="shared" si="18" ref="W22:AB24">IF($T22="","",OFFSET(C$1,$T22,))</f>
      </c>
      <c r="X22" s="33">
        <f ca="1" t="shared" si="18"/>
      </c>
      <c r="Y22" s="33">
        <f ca="1" t="shared" si="18"/>
      </c>
      <c r="Z22" s="33">
        <f ca="1" t="shared" si="18"/>
      </c>
      <c r="AA22" s="33">
        <f ca="1" t="shared" si="18"/>
      </c>
      <c r="AB22" s="33">
        <f ca="1" t="shared" si="18"/>
      </c>
      <c r="AC22" s="33">
        <f aca="true" ca="1" t="shared" si="19" ref="AC22:AE24">IF($T22="","",OFFSET(L$1,$T22,))</f>
      </c>
      <c r="AD22" s="52">
        <f ca="1" t="shared" si="19"/>
      </c>
      <c r="AE22" s="33">
        <f ca="1" t="shared" si="19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5">
        <f ca="1" t="shared" si="3"/>
      </c>
      <c r="W23" s="33">
        <f ca="1" t="shared" si="18"/>
      </c>
      <c r="X23" s="33">
        <f ca="1" t="shared" si="18"/>
      </c>
      <c r="Y23" s="33">
        <f ca="1" t="shared" si="18"/>
      </c>
      <c r="Z23" s="33">
        <f ca="1" t="shared" si="18"/>
      </c>
      <c r="AA23" s="33">
        <f ca="1" t="shared" si="18"/>
      </c>
      <c r="AB23" s="33">
        <f ca="1" t="shared" si="18"/>
      </c>
      <c r="AC23" s="33">
        <f ca="1" t="shared" si="19"/>
      </c>
      <c r="AD23" s="52">
        <f ca="1" t="shared" si="19"/>
      </c>
      <c r="AE23" s="33">
        <f ca="1" t="shared" si="19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5">
        <f ca="1" t="shared" si="3"/>
      </c>
      <c r="W24" s="33">
        <f ca="1" t="shared" si="18"/>
      </c>
      <c r="X24" s="33">
        <f ca="1" t="shared" si="18"/>
      </c>
      <c r="Y24" s="33">
        <f ca="1" t="shared" si="18"/>
      </c>
      <c r="Z24" s="33">
        <f ca="1" t="shared" si="18"/>
      </c>
      <c r="AA24" s="33">
        <f ca="1" t="shared" si="18"/>
      </c>
      <c r="AB24" s="33">
        <f ca="1" t="shared" si="18"/>
      </c>
      <c r="AC24" s="33">
        <f ca="1" t="shared" si="19"/>
      </c>
      <c r="AD24" s="52">
        <f ca="1" t="shared" si="19"/>
      </c>
      <c r="AE24" s="33">
        <f ca="1" t="shared" si="19"/>
      </c>
    </row>
    <row r="27" spans="1:26" ht="23.25">
      <c r="A27" s="1" t="s">
        <v>43</v>
      </c>
      <c r="B27" s="2" t="s">
        <v>22</v>
      </c>
      <c r="C27" s="2" t="s">
        <v>16</v>
      </c>
      <c r="D27" s="2"/>
      <c r="E27" s="2"/>
      <c r="F27" s="2" t="s">
        <v>60</v>
      </c>
      <c r="I27" s="2"/>
      <c r="J27" s="2"/>
      <c r="U27" s="1" t="s">
        <v>43</v>
      </c>
      <c r="V27" s="2" t="s">
        <v>22</v>
      </c>
      <c r="W27" s="2" t="s">
        <v>16</v>
      </c>
      <c r="X27" s="2"/>
      <c r="Y27" s="2"/>
      <c r="Z27" s="2" t="str">
        <f>F27</f>
        <v>C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14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100"/>
    </row>
    <row r="31" spans="1:31" ht="15.75">
      <c r="A31" s="54" t="s">
        <v>98</v>
      </c>
      <c r="B31" s="53" t="s">
        <v>96</v>
      </c>
      <c r="C31" s="77">
        <v>23</v>
      </c>
      <c r="D31" s="33">
        <f>IF(OR(A31="",C31=""),"",RANK(C31,$C$31:$C$49,0)+(COUNT($C$31:$C$49)+1-RANK(C31,$C$31:$C$49,0)-RANK(C31,$C$31:$C$49,1))/2)</f>
        <v>5.5</v>
      </c>
      <c r="E31" s="77">
        <v>3</v>
      </c>
      <c r="F31" s="33">
        <f>IF(OR(A31="",E31=""),"",RANK(E31,$E$31:$E$49,0)+(COUNT($E$31:$E$49)+1-RANK(E31,$E$31:$E$49,0)-RANK(E31,$E$31:$E$49,1))/2)</f>
        <v>13</v>
      </c>
      <c r="G31" s="77">
        <v>5</v>
      </c>
      <c r="H31" s="33">
        <f>IF(OR(A31="",G31=""),"",RANK(G31,$G$31:$G$49,0)+(COUNT($G$31:$G$49)+1-RANK(G31,$G$31:$G$49,0)-RANK(G31,$G$31:$G$49,1))/2)</f>
        <v>9.5</v>
      </c>
      <c r="I31" s="33">
        <f>C31</f>
        <v>23</v>
      </c>
      <c r="J31" s="33">
        <f>E31</f>
        <v>3</v>
      </c>
      <c r="K31" s="33">
        <f>G31</f>
        <v>5</v>
      </c>
      <c r="L31" s="33">
        <f>IF(A31=0,"",SUM(C31,E31,G31))</f>
        <v>31</v>
      </c>
      <c r="M31" s="52">
        <f>SUM(D31,F31,H31,IF(L31="",200,-L31/10^3),-LARGE(I31:K31,1)/10^6,-LARGE(I31:K31,2)/10^9,-LARGE(I31:K31,3)/10^12)</f>
        <v>27.968976994997004</v>
      </c>
      <c r="N31" s="33">
        <f>IF(L31="","",RANK(M31,$M$31:$M$49,1)+(COUNT($M$31:$M$49)+1-RANK(M31,$M$31:$M$49,0)-RANK(M31,$M$31:$M$49,1))/2)</f>
        <v>10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10.03</v>
      </c>
      <c r="S31" s="48">
        <f>IF(R31="","",RANK(R31,R$31:R$49,1))</f>
        <v>10</v>
      </c>
      <c r="T31" s="48">
        <f>IF(S31="","",INDEX(Q$31:Q$49,MATCH(ROW(P1),S$31:S$49,0)))</f>
        <v>37</v>
      </c>
      <c r="U31" s="53" t="str">
        <f ca="1">IF($T31="","",OFFSET(A$1,$T31,))</f>
        <v>DUFFO Sébastien</v>
      </c>
      <c r="V31" s="55" t="str">
        <f ca="1">IF($T31="","",OFFSET(B$1,$T31,))</f>
        <v>NO KILL 33</v>
      </c>
      <c r="W31" s="77">
        <f aca="true" ca="1" t="shared" si="20" ref="W31:AB49">IF($T31="","",OFFSET(C$1,$T31,))</f>
        <v>45</v>
      </c>
      <c r="X31" s="33">
        <f ca="1" t="shared" si="20"/>
        <v>1</v>
      </c>
      <c r="Y31" s="77">
        <f ca="1" t="shared" si="20"/>
        <v>32</v>
      </c>
      <c r="Z31" s="33">
        <f ca="1" t="shared" si="20"/>
        <v>1</v>
      </c>
      <c r="AA31" s="77">
        <f ca="1" t="shared" si="20"/>
        <v>10</v>
      </c>
      <c r="AB31" s="33">
        <f ca="1" t="shared" si="20"/>
        <v>4.5</v>
      </c>
      <c r="AC31" s="33">
        <f aca="true" ca="1" t="shared" si="21" ref="AC31:AE49">IF($T31="","",OFFSET(L$1,$T31,))</f>
        <v>87</v>
      </c>
      <c r="AD31" s="52">
        <f ca="1" t="shared" si="21"/>
        <v>6.41295496799</v>
      </c>
      <c r="AE31" s="33">
        <f ca="1" t="shared" si="21"/>
        <v>1</v>
      </c>
    </row>
    <row r="32" spans="1:31" ht="15.75" customHeight="1">
      <c r="A32" s="53" t="s">
        <v>34</v>
      </c>
      <c r="B32" s="53" t="s">
        <v>101</v>
      </c>
      <c r="C32" s="77">
        <v>42</v>
      </c>
      <c r="D32" s="33">
        <f aca="true" t="shared" si="22" ref="D32:D49">IF(OR(A32="",C32=""),"",RANK(C32,$C$31:$C$49,0)+(COUNT($C$31:$C$49)+1-RANK(C32,$C$31:$C$49,0)-RANK(C32,$C$31:$C$49,1))/2)</f>
        <v>2</v>
      </c>
      <c r="E32" s="77">
        <v>22</v>
      </c>
      <c r="F32" s="33">
        <f aca="true" t="shared" si="23" ref="F32:F49">IF(OR(A32="",E32=""),"",RANK(E32,$E$31:$E$49,0)+(COUNT($E$31:$E$49)+1-RANK(E32,$E$31:$E$49,0)-RANK(E32,$E$31:$E$49,1))/2)</f>
        <v>2</v>
      </c>
      <c r="G32" s="77">
        <v>5</v>
      </c>
      <c r="H32" s="33">
        <f aca="true" t="shared" si="24" ref="H32:H49">IF(OR(A32="",G32=""),"",RANK(G32,$G$31:$G$49,0)+(COUNT($G$31:$G$49)+1-RANK(G32,$G$31:$G$49,0)-RANK(G32,$G$31:$G$49,1))/2)</f>
        <v>9.5</v>
      </c>
      <c r="I32" s="33">
        <f aca="true" t="shared" si="25" ref="I32:I49">C32</f>
        <v>42</v>
      </c>
      <c r="J32" s="33">
        <f aca="true" t="shared" si="26" ref="J32:J49">E32</f>
        <v>22</v>
      </c>
      <c r="K32" s="33">
        <f aca="true" t="shared" si="27" ref="K32:K49">G32</f>
        <v>5</v>
      </c>
      <c r="L32" s="33">
        <f aca="true" t="shared" si="28" ref="L32:L49">IF(A32=0,"",SUM(C32,E32,G32))</f>
        <v>69</v>
      </c>
      <c r="M32" s="52">
        <f aca="true" t="shared" si="29" ref="M32:M49">SUM(D32,F32,H32,IF(L32="",200,-L32/10^3),-LARGE(I32:K32,1)/10^6,-LARGE(I32:K32,2)/10^9,-LARGE(I32:K32,3)/10^12)</f>
        <v>13.430957977994998</v>
      </c>
      <c r="N32" s="33">
        <f aca="true" t="shared" si="30" ref="N32:N49">IF(L32="","",RANK(M32,$M$31:$M$49,1)+(COUNT($M$31:$M$49)+1-RANK(M32,$M$31:$M$49,0)-RANK(M32,$M$31:$M$49,1))/2)</f>
        <v>4</v>
      </c>
      <c r="P32" s="48">
        <f aca="true" t="shared" si="31" ref="P32:P49">IF((A32&lt;&gt;""),ROW(A32))</f>
        <v>32</v>
      </c>
      <c r="Q32" s="48">
        <f aca="true" t="shared" si="32" ref="Q32:Q49">IF(Q$30&gt;=ROW(P2),SMALL(P$31:P$49,ROW(P2))-1,"")</f>
        <v>31</v>
      </c>
      <c r="R32" s="48">
        <f aca="true" ca="1" t="shared" si="33" ref="R32:R49">IF($Q32="","",OFFSET(N$1,Q32,)+(Q32/1000))</f>
        <v>4.031</v>
      </c>
      <c r="S32" s="48">
        <f aca="true" t="shared" si="34" ref="S32:S49">IF(R32="","",RANK(R32,R$31:R$49,1))</f>
        <v>4</v>
      </c>
      <c r="T32" s="48">
        <f aca="true" t="shared" si="35" ref="T32:T49">IF(S32="","",INDEX(Q$31:Q$49,MATCH(ROW(P2),S$31:S$49,0)))</f>
        <v>40</v>
      </c>
      <c r="U32" s="53" t="str">
        <f aca="true" ca="1" t="shared" si="36" ref="U32:V49">IF($T32="","",OFFSET(A$1,$T32,))</f>
        <v>REBONATO Gérard</v>
      </c>
      <c r="V32" s="55" t="str">
        <f ca="1" t="shared" si="36"/>
        <v>SALMO GARONNE</v>
      </c>
      <c r="W32" s="77">
        <f ca="1" t="shared" si="20"/>
        <v>26</v>
      </c>
      <c r="X32" s="33">
        <f ca="1" t="shared" si="20"/>
        <v>3</v>
      </c>
      <c r="Y32" s="77">
        <f ca="1" t="shared" si="20"/>
        <v>19</v>
      </c>
      <c r="Z32" s="33">
        <f ca="1" t="shared" si="20"/>
        <v>3.5</v>
      </c>
      <c r="AA32" s="77">
        <f ca="1" t="shared" si="20"/>
        <v>14</v>
      </c>
      <c r="AB32" s="33">
        <f ca="1" t="shared" si="20"/>
        <v>1</v>
      </c>
      <c r="AC32" s="33">
        <f ca="1" t="shared" si="21"/>
        <v>59</v>
      </c>
      <c r="AD32" s="52">
        <f ca="1" t="shared" si="21"/>
        <v>7.440973980986</v>
      </c>
      <c r="AE32" s="33">
        <f ca="1" t="shared" si="21"/>
        <v>2</v>
      </c>
    </row>
    <row r="33" spans="1:31" ht="15.75">
      <c r="A33" s="54" t="s">
        <v>46</v>
      </c>
      <c r="B33" s="53" t="s">
        <v>100</v>
      </c>
      <c r="C33" s="77">
        <v>0</v>
      </c>
      <c r="D33" s="33">
        <f t="shared" si="22"/>
        <v>14</v>
      </c>
      <c r="E33" s="77">
        <v>0</v>
      </c>
      <c r="F33" s="33">
        <f t="shared" si="23"/>
        <v>14</v>
      </c>
      <c r="G33" s="77">
        <v>0</v>
      </c>
      <c r="H33" s="33">
        <f t="shared" si="24"/>
        <v>14</v>
      </c>
      <c r="I33" s="33">
        <f t="shared" si="25"/>
        <v>0</v>
      </c>
      <c r="J33" s="33">
        <f t="shared" si="26"/>
        <v>0</v>
      </c>
      <c r="K33" s="33">
        <f t="shared" si="27"/>
        <v>0</v>
      </c>
      <c r="L33" s="33">
        <f t="shared" si="28"/>
        <v>0</v>
      </c>
      <c r="M33" s="52">
        <f t="shared" si="29"/>
        <v>42</v>
      </c>
      <c r="N33" s="33">
        <f t="shared" si="30"/>
        <v>14</v>
      </c>
      <c r="P33" s="48">
        <f t="shared" si="31"/>
        <v>33</v>
      </c>
      <c r="Q33" s="48">
        <f t="shared" si="32"/>
        <v>32</v>
      </c>
      <c r="R33" s="48">
        <f ca="1" t="shared" si="33"/>
        <v>14.032</v>
      </c>
      <c r="S33" s="48">
        <f t="shared" si="34"/>
        <v>14</v>
      </c>
      <c r="T33" s="48">
        <f t="shared" si="35"/>
        <v>39</v>
      </c>
      <c r="U33" s="53" t="str">
        <f ca="1" t="shared" si="36"/>
        <v>CALVAYRAC Didier</v>
      </c>
      <c r="V33" s="55" t="str">
        <f ca="1" t="shared" si="36"/>
        <v>SALMO TOC</v>
      </c>
      <c r="W33" s="77">
        <f ca="1" t="shared" si="20"/>
        <v>25</v>
      </c>
      <c r="X33" s="33">
        <f ca="1" t="shared" si="20"/>
        <v>4</v>
      </c>
      <c r="Y33" s="77">
        <f ca="1" t="shared" si="20"/>
        <v>19</v>
      </c>
      <c r="Z33" s="33">
        <f ca="1" t="shared" si="20"/>
        <v>3.5</v>
      </c>
      <c r="AA33" s="77">
        <f ca="1" t="shared" si="20"/>
        <v>11</v>
      </c>
      <c r="AB33" s="33">
        <f ca="1" t="shared" si="20"/>
        <v>2.5</v>
      </c>
      <c r="AC33" s="33">
        <f ca="1" t="shared" si="21"/>
        <v>55</v>
      </c>
      <c r="AD33" s="52">
        <f ca="1" t="shared" si="21"/>
        <v>9.944974980989</v>
      </c>
      <c r="AE33" s="33">
        <f ca="1" t="shared" si="21"/>
        <v>3</v>
      </c>
    </row>
    <row r="34" spans="1:31" ht="15.75">
      <c r="A34" s="54" t="s">
        <v>123</v>
      </c>
      <c r="B34" s="53" t="s">
        <v>96</v>
      </c>
      <c r="C34" s="77">
        <v>23</v>
      </c>
      <c r="D34" s="33">
        <f t="shared" si="22"/>
        <v>5.5</v>
      </c>
      <c r="E34" s="77">
        <v>12</v>
      </c>
      <c r="F34" s="33">
        <f t="shared" si="23"/>
        <v>5.5</v>
      </c>
      <c r="G34" s="77">
        <v>8</v>
      </c>
      <c r="H34" s="33">
        <f t="shared" si="24"/>
        <v>6</v>
      </c>
      <c r="I34" s="33">
        <f t="shared" si="25"/>
        <v>23</v>
      </c>
      <c r="J34" s="33">
        <f t="shared" si="26"/>
        <v>12</v>
      </c>
      <c r="K34" s="33">
        <f t="shared" si="27"/>
        <v>8</v>
      </c>
      <c r="L34" s="33">
        <f t="shared" si="28"/>
        <v>43</v>
      </c>
      <c r="M34" s="52">
        <f t="shared" si="29"/>
        <v>16.956976987992</v>
      </c>
      <c r="N34" s="33">
        <f t="shared" si="30"/>
        <v>5</v>
      </c>
      <c r="P34" s="48">
        <f t="shared" si="31"/>
        <v>34</v>
      </c>
      <c r="Q34" s="48">
        <f t="shared" si="32"/>
        <v>33</v>
      </c>
      <c r="R34" s="48">
        <f ca="1" t="shared" si="33"/>
        <v>5.033</v>
      </c>
      <c r="S34" s="48">
        <f t="shared" si="34"/>
        <v>5</v>
      </c>
      <c r="T34" s="48">
        <f t="shared" si="35"/>
        <v>31</v>
      </c>
      <c r="U34" s="53" t="str">
        <f ca="1" t="shared" si="36"/>
        <v>PAGES Stéphane</v>
      </c>
      <c r="V34" s="55" t="str">
        <f ca="1" t="shared" si="36"/>
        <v>PSM ARTICO</v>
      </c>
      <c r="W34" s="77">
        <f ca="1" t="shared" si="20"/>
        <v>42</v>
      </c>
      <c r="X34" s="33">
        <f ca="1" t="shared" si="20"/>
        <v>2</v>
      </c>
      <c r="Y34" s="77">
        <f ca="1" t="shared" si="20"/>
        <v>22</v>
      </c>
      <c r="Z34" s="33">
        <f ca="1" t="shared" si="20"/>
        <v>2</v>
      </c>
      <c r="AA34" s="77">
        <f ca="1" t="shared" si="20"/>
        <v>5</v>
      </c>
      <c r="AB34" s="33">
        <f ca="1" t="shared" si="20"/>
        <v>9.5</v>
      </c>
      <c r="AC34" s="33">
        <f ca="1" t="shared" si="21"/>
        <v>69</v>
      </c>
      <c r="AD34" s="52">
        <f ca="1" t="shared" si="21"/>
        <v>13.430957977994998</v>
      </c>
      <c r="AE34" s="33">
        <f ca="1" t="shared" si="21"/>
        <v>4</v>
      </c>
    </row>
    <row r="35" spans="1:31" ht="15.75">
      <c r="A35" s="53" t="s">
        <v>13</v>
      </c>
      <c r="B35" s="53" t="s">
        <v>89</v>
      </c>
      <c r="C35" s="77">
        <v>19</v>
      </c>
      <c r="D35" s="33">
        <f t="shared" si="22"/>
        <v>9</v>
      </c>
      <c r="E35" s="77">
        <v>12</v>
      </c>
      <c r="F35" s="33">
        <f t="shared" si="23"/>
        <v>5.5</v>
      </c>
      <c r="G35" s="77">
        <v>10</v>
      </c>
      <c r="H35" s="33">
        <f t="shared" si="24"/>
        <v>4.5</v>
      </c>
      <c r="I35" s="33">
        <f t="shared" si="25"/>
        <v>19</v>
      </c>
      <c r="J35" s="33">
        <f t="shared" si="26"/>
        <v>12</v>
      </c>
      <c r="K35" s="33">
        <f t="shared" si="27"/>
        <v>10</v>
      </c>
      <c r="L35" s="33">
        <f t="shared" si="28"/>
        <v>41</v>
      </c>
      <c r="M35" s="52">
        <f t="shared" si="29"/>
        <v>18.958980987989996</v>
      </c>
      <c r="N35" s="33">
        <f t="shared" si="30"/>
        <v>7</v>
      </c>
      <c r="P35" s="48">
        <f t="shared" si="31"/>
        <v>35</v>
      </c>
      <c r="Q35" s="48">
        <f t="shared" si="32"/>
        <v>34</v>
      </c>
      <c r="R35" s="48">
        <f ca="1" t="shared" si="33"/>
        <v>7.034</v>
      </c>
      <c r="S35" s="48">
        <f t="shared" si="34"/>
        <v>7</v>
      </c>
      <c r="T35" s="48">
        <f t="shared" si="35"/>
        <v>33</v>
      </c>
      <c r="U35" s="53" t="str">
        <f ca="1" t="shared" si="36"/>
        <v>MILHEM Christophe</v>
      </c>
      <c r="V35" s="55" t="str">
        <f ca="1" t="shared" si="36"/>
        <v>TRUITE PASSION</v>
      </c>
      <c r="W35" s="77">
        <f ca="1" t="shared" si="20"/>
        <v>23</v>
      </c>
      <c r="X35" s="33">
        <f ca="1" t="shared" si="20"/>
        <v>5.5</v>
      </c>
      <c r="Y35" s="77">
        <f ca="1" t="shared" si="20"/>
        <v>12</v>
      </c>
      <c r="Z35" s="33">
        <f ca="1" t="shared" si="20"/>
        <v>5.5</v>
      </c>
      <c r="AA35" s="77">
        <f ca="1" t="shared" si="20"/>
        <v>8</v>
      </c>
      <c r="AB35" s="33">
        <f ca="1" t="shared" si="20"/>
        <v>6</v>
      </c>
      <c r="AC35" s="33">
        <f ca="1" t="shared" si="21"/>
        <v>43</v>
      </c>
      <c r="AD35" s="52">
        <f ca="1" t="shared" si="21"/>
        <v>16.956976987992</v>
      </c>
      <c r="AE35" s="33">
        <f ca="1" t="shared" si="21"/>
        <v>5</v>
      </c>
    </row>
    <row r="36" spans="1:31" ht="15.75">
      <c r="A36" s="54" t="s">
        <v>104</v>
      </c>
      <c r="B36" s="53" t="s">
        <v>47</v>
      </c>
      <c r="C36" s="77">
        <v>5</v>
      </c>
      <c r="D36" s="33">
        <f t="shared" si="22"/>
        <v>13</v>
      </c>
      <c r="E36" s="77">
        <v>6</v>
      </c>
      <c r="F36" s="33">
        <f t="shared" si="23"/>
        <v>9</v>
      </c>
      <c r="G36" s="77">
        <v>1</v>
      </c>
      <c r="H36" s="33">
        <f t="shared" si="24"/>
        <v>13</v>
      </c>
      <c r="I36" s="33">
        <f t="shared" si="25"/>
        <v>5</v>
      </c>
      <c r="J36" s="33">
        <f t="shared" si="26"/>
        <v>6</v>
      </c>
      <c r="K36" s="33">
        <f t="shared" si="27"/>
        <v>1</v>
      </c>
      <c r="L36" s="33">
        <f t="shared" si="28"/>
        <v>12</v>
      </c>
      <c r="M36" s="52">
        <f t="shared" si="29"/>
        <v>34.987993994999</v>
      </c>
      <c r="N36" s="33">
        <f t="shared" si="30"/>
        <v>13</v>
      </c>
      <c r="P36" s="48">
        <f t="shared" si="31"/>
        <v>36</v>
      </c>
      <c r="Q36" s="48">
        <f t="shared" si="32"/>
        <v>35</v>
      </c>
      <c r="R36" s="48">
        <f ca="1" t="shared" si="33"/>
        <v>13.035</v>
      </c>
      <c r="S36" s="48">
        <f t="shared" si="34"/>
        <v>13</v>
      </c>
      <c r="T36" s="48">
        <f t="shared" si="35"/>
        <v>41</v>
      </c>
      <c r="U36" s="54" t="str">
        <f ca="1" t="shared" si="36"/>
        <v>SIMONETTI Patrick</v>
      </c>
      <c r="V36" s="55" t="str">
        <f ca="1" t="shared" si="36"/>
        <v>SALMO TOC</v>
      </c>
      <c r="W36" s="77">
        <f ca="1" t="shared" si="20"/>
        <v>20</v>
      </c>
      <c r="X36" s="33">
        <f ca="1" t="shared" si="20"/>
        <v>8</v>
      </c>
      <c r="Y36" s="77">
        <f ca="1" t="shared" si="20"/>
        <v>11</v>
      </c>
      <c r="Z36" s="33">
        <f ca="1" t="shared" si="20"/>
        <v>7.5</v>
      </c>
      <c r="AA36" s="77">
        <f ca="1" t="shared" si="20"/>
        <v>11</v>
      </c>
      <c r="AB36" s="33">
        <f ca="1" t="shared" si="20"/>
        <v>2.5</v>
      </c>
      <c r="AC36" s="33">
        <f ca="1" t="shared" si="21"/>
        <v>42</v>
      </c>
      <c r="AD36" s="52">
        <f ca="1" t="shared" si="21"/>
        <v>17.957979988989</v>
      </c>
      <c r="AE36" s="33">
        <f ca="1" t="shared" si="21"/>
        <v>6</v>
      </c>
    </row>
    <row r="37" spans="1:31" ht="15.75" customHeight="1">
      <c r="A37" s="54" t="s">
        <v>38</v>
      </c>
      <c r="B37" s="53" t="s">
        <v>47</v>
      </c>
      <c r="C37" s="77">
        <v>12</v>
      </c>
      <c r="D37" s="33">
        <f t="shared" si="22"/>
        <v>10</v>
      </c>
      <c r="E37" s="77">
        <v>11</v>
      </c>
      <c r="F37" s="33">
        <f t="shared" si="23"/>
        <v>7.5</v>
      </c>
      <c r="G37" s="77">
        <v>7</v>
      </c>
      <c r="H37" s="33">
        <f t="shared" si="24"/>
        <v>7</v>
      </c>
      <c r="I37" s="33">
        <f t="shared" si="25"/>
        <v>12</v>
      </c>
      <c r="J37" s="33">
        <f t="shared" si="26"/>
        <v>11</v>
      </c>
      <c r="K37" s="33">
        <f t="shared" si="27"/>
        <v>7</v>
      </c>
      <c r="L37" s="33">
        <f t="shared" si="28"/>
        <v>30</v>
      </c>
      <c r="M37" s="52">
        <f t="shared" si="29"/>
        <v>24.469987988992997</v>
      </c>
      <c r="N37" s="33">
        <f t="shared" si="30"/>
        <v>8</v>
      </c>
      <c r="P37" s="48">
        <f t="shared" si="31"/>
        <v>37</v>
      </c>
      <c r="Q37" s="48">
        <f t="shared" si="32"/>
        <v>36</v>
      </c>
      <c r="R37" s="48">
        <f ca="1" t="shared" si="33"/>
        <v>8.036</v>
      </c>
      <c r="S37" s="48">
        <f t="shared" si="34"/>
        <v>8</v>
      </c>
      <c r="T37" s="48">
        <f t="shared" si="35"/>
        <v>34</v>
      </c>
      <c r="U37" s="53" t="str">
        <f ca="1" t="shared" si="36"/>
        <v>LESPIELLE Eric</v>
      </c>
      <c r="V37" s="55" t="str">
        <f ca="1" t="shared" si="36"/>
        <v>NO KILL 09</v>
      </c>
      <c r="W37" s="77">
        <f ca="1" t="shared" si="20"/>
        <v>19</v>
      </c>
      <c r="X37" s="33">
        <f ca="1" t="shared" si="20"/>
        <v>9</v>
      </c>
      <c r="Y37" s="77">
        <f ca="1" t="shared" si="20"/>
        <v>12</v>
      </c>
      <c r="Z37" s="33">
        <f ca="1" t="shared" si="20"/>
        <v>5.5</v>
      </c>
      <c r="AA37" s="77">
        <f ca="1" t="shared" si="20"/>
        <v>10</v>
      </c>
      <c r="AB37" s="33">
        <f ca="1" t="shared" si="20"/>
        <v>4.5</v>
      </c>
      <c r="AC37" s="33">
        <f ca="1" t="shared" si="21"/>
        <v>41</v>
      </c>
      <c r="AD37" s="52">
        <f ca="1" t="shared" si="21"/>
        <v>18.958980987989996</v>
      </c>
      <c r="AE37" s="33">
        <f ca="1" t="shared" si="21"/>
        <v>7</v>
      </c>
    </row>
    <row r="38" spans="1:31" ht="15.75">
      <c r="A38" s="53" t="s">
        <v>0</v>
      </c>
      <c r="B38" s="53" t="s">
        <v>100</v>
      </c>
      <c r="C38" s="77">
        <v>45</v>
      </c>
      <c r="D38" s="33">
        <f t="shared" si="22"/>
        <v>1</v>
      </c>
      <c r="E38" s="77">
        <v>32</v>
      </c>
      <c r="F38" s="33">
        <f t="shared" si="23"/>
        <v>1</v>
      </c>
      <c r="G38" s="77">
        <v>10</v>
      </c>
      <c r="H38" s="33">
        <f t="shared" si="24"/>
        <v>4.5</v>
      </c>
      <c r="I38" s="33">
        <f t="shared" si="25"/>
        <v>45</v>
      </c>
      <c r="J38" s="33">
        <f t="shared" si="26"/>
        <v>32</v>
      </c>
      <c r="K38" s="33">
        <f t="shared" si="27"/>
        <v>10</v>
      </c>
      <c r="L38" s="33">
        <f t="shared" si="28"/>
        <v>87</v>
      </c>
      <c r="M38" s="52">
        <f t="shared" si="29"/>
        <v>6.41295496799</v>
      </c>
      <c r="N38" s="33">
        <f t="shared" si="30"/>
        <v>1</v>
      </c>
      <c r="P38" s="48">
        <f t="shared" si="31"/>
        <v>38</v>
      </c>
      <c r="Q38" s="48">
        <f t="shared" si="32"/>
        <v>37</v>
      </c>
      <c r="R38" s="48">
        <f ca="1" t="shared" si="33"/>
        <v>1.037</v>
      </c>
      <c r="S38" s="48">
        <f t="shared" si="34"/>
        <v>1</v>
      </c>
      <c r="T38" s="48">
        <f t="shared" si="35"/>
        <v>36</v>
      </c>
      <c r="U38" s="53" t="str">
        <f ca="1" t="shared" si="36"/>
        <v>LAVAGNOLI Dominique</v>
      </c>
      <c r="V38" s="55" t="str">
        <f ca="1" t="shared" si="36"/>
        <v>APG38</v>
      </c>
      <c r="W38" s="77">
        <f ca="1" t="shared" si="20"/>
        <v>12</v>
      </c>
      <c r="X38" s="33">
        <f ca="1" t="shared" si="20"/>
        <v>10</v>
      </c>
      <c r="Y38" s="77">
        <f ca="1" t="shared" si="20"/>
        <v>11</v>
      </c>
      <c r="Z38" s="33">
        <f ca="1" t="shared" si="20"/>
        <v>7.5</v>
      </c>
      <c r="AA38" s="77">
        <f ca="1" t="shared" si="20"/>
        <v>7</v>
      </c>
      <c r="AB38" s="33">
        <f ca="1" t="shared" si="20"/>
        <v>7</v>
      </c>
      <c r="AC38" s="33">
        <f ca="1" t="shared" si="21"/>
        <v>30</v>
      </c>
      <c r="AD38" s="52">
        <f ca="1" t="shared" si="21"/>
        <v>24.469987988992997</v>
      </c>
      <c r="AE38" s="33">
        <f ca="1" t="shared" si="21"/>
        <v>8</v>
      </c>
    </row>
    <row r="39" spans="1:31" ht="15.75">
      <c r="A39" s="54" t="s">
        <v>44</v>
      </c>
      <c r="B39" s="53" t="s">
        <v>102</v>
      </c>
      <c r="C39" s="77">
        <v>21</v>
      </c>
      <c r="D39" s="33">
        <f t="shared" si="22"/>
        <v>7</v>
      </c>
      <c r="E39" s="77">
        <v>5</v>
      </c>
      <c r="F39" s="33">
        <f t="shared" si="23"/>
        <v>10</v>
      </c>
      <c r="G39" s="77">
        <v>6</v>
      </c>
      <c r="H39" s="33">
        <f t="shared" si="24"/>
        <v>8</v>
      </c>
      <c r="I39" s="33">
        <f t="shared" si="25"/>
        <v>21</v>
      </c>
      <c r="J39" s="33">
        <f t="shared" si="26"/>
        <v>5</v>
      </c>
      <c r="K39" s="33">
        <f t="shared" si="27"/>
        <v>6</v>
      </c>
      <c r="L39" s="33">
        <f t="shared" si="28"/>
        <v>32</v>
      </c>
      <c r="M39" s="52">
        <f t="shared" si="29"/>
        <v>24.967978993995</v>
      </c>
      <c r="N39" s="33">
        <f t="shared" si="30"/>
        <v>9</v>
      </c>
      <c r="P39" s="48">
        <f t="shared" si="31"/>
        <v>39</v>
      </c>
      <c r="Q39" s="48">
        <f t="shared" si="32"/>
        <v>38</v>
      </c>
      <c r="R39" s="48">
        <f ca="1" t="shared" si="33"/>
        <v>9.038</v>
      </c>
      <c r="S39" s="48">
        <f t="shared" si="34"/>
        <v>9</v>
      </c>
      <c r="T39" s="48">
        <f t="shared" si="35"/>
        <v>38</v>
      </c>
      <c r="U39" s="54" t="str">
        <f ca="1" t="shared" si="36"/>
        <v>NGUYEN Mickaël</v>
      </c>
      <c r="V39" s="55" t="str">
        <f ca="1" t="shared" si="36"/>
        <v>TRUITE TOC</v>
      </c>
      <c r="W39" s="77">
        <f ca="1" t="shared" si="20"/>
        <v>21</v>
      </c>
      <c r="X39" s="33">
        <f ca="1" t="shared" si="20"/>
        <v>7</v>
      </c>
      <c r="Y39" s="77">
        <f ca="1" t="shared" si="20"/>
        <v>5</v>
      </c>
      <c r="Z39" s="33">
        <f ca="1" t="shared" si="20"/>
        <v>10</v>
      </c>
      <c r="AA39" s="77">
        <f ca="1" t="shared" si="20"/>
        <v>6</v>
      </c>
      <c r="AB39" s="33">
        <f ca="1" t="shared" si="20"/>
        <v>8</v>
      </c>
      <c r="AC39" s="33">
        <f ca="1" t="shared" si="21"/>
        <v>32</v>
      </c>
      <c r="AD39" s="52">
        <f ca="1" t="shared" si="21"/>
        <v>24.967978993995</v>
      </c>
      <c r="AE39" s="33">
        <f ca="1" t="shared" si="21"/>
        <v>9</v>
      </c>
    </row>
    <row r="40" spans="1:31" ht="15.75">
      <c r="A40" s="53" t="s">
        <v>5</v>
      </c>
      <c r="B40" s="53" t="s">
        <v>91</v>
      </c>
      <c r="C40" s="77">
        <v>25</v>
      </c>
      <c r="D40" s="33">
        <f t="shared" si="22"/>
        <v>4</v>
      </c>
      <c r="E40" s="77">
        <v>19</v>
      </c>
      <c r="F40" s="33">
        <f t="shared" si="23"/>
        <v>3.5</v>
      </c>
      <c r="G40" s="77">
        <v>11</v>
      </c>
      <c r="H40" s="33">
        <f t="shared" si="24"/>
        <v>2.5</v>
      </c>
      <c r="I40" s="33">
        <f t="shared" si="25"/>
        <v>25</v>
      </c>
      <c r="J40" s="33">
        <f t="shared" si="26"/>
        <v>19</v>
      </c>
      <c r="K40" s="33">
        <f t="shared" si="27"/>
        <v>11</v>
      </c>
      <c r="L40" s="33">
        <f t="shared" si="28"/>
        <v>55</v>
      </c>
      <c r="M40" s="52">
        <f t="shared" si="29"/>
        <v>9.944974980989</v>
      </c>
      <c r="N40" s="33">
        <f t="shared" si="30"/>
        <v>3</v>
      </c>
      <c r="P40" s="48">
        <f t="shared" si="31"/>
        <v>40</v>
      </c>
      <c r="Q40" s="48">
        <f t="shared" si="32"/>
        <v>39</v>
      </c>
      <c r="R40" s="48">
        <f ca="1" t="shared" si="33"/>
        <v>3.039</v>
      </c>
      <c r="S40" s="48">
        <f t="shared" si="34"/>
        <v>3</v>
      </c>
      <c r="T40" s="48">
        <f t="shared" si="35"/>
        <v>30</v>
      </c>
      <c r="U40" s="53" t="str">
        <f ca="1" t="shared" si="36"/>
        <v>MUEL Christophe</v>
      </c>
      <c r="V40" s="55" t="str">
        <f ca="1" t="shared" si="36"/>
        <v>TRUITE PASSION</v>
      </c>
      <c r="W40" s="77">
        <f ca="1" t="shared" si="20"/>
        <v>23</v>
      </c>
      <c r="X40" s="33">
        <f ca="1" t="shared" si="20"/>
        <v>5.5</v>
      </c>
      <c r="Y40" s="77">
        <f ca="1" t="shared" si="20"/>
        <v>3</v>
      </c>
      <c r="Z40" s="33">
        <f ca="1" t="shared" si="20"/>
        <v>13</v>
      </c>
      <c r="AA40" s="77">
        <f ca="1" t="shared" si="20"/>
        <v>5</v>
      </c>
      <c r="AB40" s="33">
        <f ca="1" t="shared" si="20"/>
        <v>9.5</v>
      </c>
      <c r="AC40" s="33">
        <f ca="1" t="shared" si="21"/>
        <v>31</v>
      </c>
      <c r="AD40" s="52">
        <f ca="1" t="shared" si="21"/>
        <v>27.968976994997004</v>
      </c>
      <c r="AE40" s="33">
        <f ca="1" t="shared" si="21"/>
        <v>10</v>
      </c>
    </row>
    <row r="41" spans="1:31" ht="15.75" customHeight="1">
      <c r="A41" s="53" t="s">
        <v>12</v>
      </c>
      <c r="B41" s="53" t="s">
        <v>94</v>
      </c>
      <c r="C41" s="77">
        <v>26</v>
      </c>
      <c r="D41" s="33">
        <f t="shared" si="22"/>
        <v>3</v>
      </c>
      <c r="E41" s="77">
        <v>19</v>
      </c>
      <c r="F41" s="33">
        <f t="shared" si="23"/>
        <v>3.5</v>
      </c>
      <c r="G41" s="77">
        <v>14</v>
      </c>
      <c r="H41" s="33">
        <f t="shared" si="24"/>
        <v>1</v>
      </c>
      <c r="I41" s="33">
        <f t="shared" si="25"/>
        <v>26</v>
      </c>
      <c r="J41" s="33">
        <f t="shared" si="26"/>
        <v>19</v>
      </c>
      <c r="K41" s="33">
        <f t="shared" si="27"/>
        <v>14</v>
      </c>
      <c r="L41" s="33">
        <f t="shared" si="28"/>
        <v>59</v>
      </c>
      <c r="M41" s="52">
        <f t="shared" si="29"/>
        <v>7.440973980986</v>
      </c>
      <c r="N41" s="33">
        <f t="shared" si="30"/>
        <v>2</v>
      </c>
      <c r="P41" s="48">
        <f t="shared" si="31"/>
        <v>41</v>
      </c>
      <c r="Q41" s="48">
        <f t="shared" si="32"/>
        <v>40</v>
      </c>
      <c r="R41" s="48">
        <f ca="1" t="shared" si="33"/>
        <v>2.04</v>
      </c>
      <c r="S41" s="48">
        <f t="shared" si="34"/>
        <v>2</v>
      </c>
      <c r="T41" s="48">
        <f t="shared" si="35"/>
        <v>43</v>
      </c>
      <c r="U41" s="54" t="str">
        <f ca="1" t="shared" si="36"/>
        <v>MARQUILLE J. Pierre</v>
      </c>
      <c r="V41" s="55" t="str">
        <f ca="1" t="shared" si="36"/>
        <v>NO KILL 33</v>
      </c>
      <c r="W41" s="77">
        <f ca="1" t="shared" si="20"/>
        <v>10</v>
      </c>
      <c r="X41" s="33">
        <f ca="1" t="shared" si="20"/>
        <v>11</v>
      </c>
      <c r="Y41" s="77">
        <f ca="1" t="shared" si="20"/>
        <v>4</v>
      </c>
      <c r="Z41" s="33">
        <f ca="1" t="shared" si="20"/>
        <v>11.5</v>
      </c>
      <c r="AA41" s="77">
        <f ca="1" t="shared" si="20"/>
        <v>3</v>
      </c>
      <c r="AB41" s="33">
        <f ca="1" t="shared" si="20"/>
        <v>12</v>
      </c>
      <c r="AC41" s="33">
        <f ca="1" t="shared" si="21"/>
        <v>17</v>
      </c>
      <c r="AD41" s="52">
        <f ca="1" t="shared" si="21"/>
        <v>34.482989995996995</v>
      </c>
      <c r="AE41" s="33">
        <f ca="1" t="shared" si="21"/>
        <v>11</v>
      </c>
    </row>
    <row r="42" spans="1:31" ht="15.75">
      <c r="A42" s="53" t="s">
        <v>1</v>
      </c>
      <c r="B42" s="53" t="s">
        <v>91</v>
      </c>
      <c r="C42" s="77">
        <v>20</v>
      </c>
      <c r="D42" s="33">
        <f t="shared" si="22"/>
        <v>8</v>
      </c>
      <c r="E42" s="77">
        <v>11</v>
      </c>
      <c r="F42" s="33">
        <f t="shared" si="23"/>
        <v>7.5</v>
      </c>
      <c r="G42" s="77">
        <v>11</v>
      </c>
      <c r="H42" s="33">
        <f t="shared" si="24"/>
        <v>2.5</v>
      </c>
      <c r="I42" s="33">
        <f t="shared" si="25"/>
        <v>20</v>
      </c>
      <c r="J42" s="33">
        <f t="shared" si="26"/>
        <v>11</v>
      </c>
      <c r="K42" s="33">
        <f t="shared" si="27"/>
        <v>11</v>
      </c>
      <c r="L42" s="33">
        <f t="shared" si="28"/>
        <v>42</v>
      </c>
      <c r="M42" s="52">
        <f t="shared" si="29"/>
        <v>17.957979988989</v>
      </c>
      <c r="N42" s="33">
        <f t="shared" si="30"/>
        <v>6</v>
      </c>
      <c r="P42" s="48">
        <f t="shared" si="31"/>
        <v>42</v>
      </c>
      <c r="Q42" s="48">
        <f t="shared" si="32"/>
        <v>41</v>
      </c>
      <c r="R42" s="48">
        <f ca="1" t="shared" si="33"/>
        <v>6.041</v>
      </c>
      <c r="S42" s="48">
        <f t="shared" si="34"/>
        <v>6</v>
      </c>
      <c r="T42" s="48">
        <f t="shared" si="35"/>
        <v>42</v>
      </c>
      <c r="U42" s="45" t="str">
        <f ca="1" t="shared" si="36"/>
        <v>ALLAMARGOT Eric</v>
      </c>
      <c r="V42" s="55" t="str">
        <f ca="1" t="shared" si="36"/>
        <v>NO KILL 09</v>
      </c>
      <c r="W42" s="77">
        <f ca="1" t="shared" si="20"/>
        <v>6</v>
      </c>
      <c r="X42" s="33">
        <f ca="1" t="shared" si="20"/>
        <v>12</v>
      </c>
      <c r="Y42" s="77">
        <f ca="1" t="shared" si="20"/>
        <v>4</v>
      </c>
      <c r="Z42" s="33">
        <f ca="1" t="shared" si="20"/>
        <v>11.5</v>
      </c>
      <c r="AA42" s="77">
        <f ca="1" t="shared" si="20"/>
        <v>4</v>
      </c>
      <c r="AB42" s="33">
        <f ca="1" t="shared" si="20"/>
        <v>11</v>
      </c>
      <c r="AC42" s="33">
        <f ca="1" t="shared" si="21"/>
        <v>14</v>
      </c>
      <c r="AD42" s="52">
        <f ca="1" t="shared" si="21"/>
        <v>34.485993995996</v>
      </c>
      <c r="AE42" s="33">
        <f ca="1" t="shared" si="21"/>
        <v>12</v>
      </c>
    </row>
    <row r="43" spans="1:31" ht="15.75">
      <c r="A43" s="53" t="s">
        <v>88</v>
      </c>
      <c r="B43" s="53" t="s">
        <v>89</v>
      </c>
      <c r="C43" s="77">
        <v>6</v>
      </c>
      <c r="D43" s="33">
        <f t="shared" si="22"/>
        <v>12</v>
      </c>
      <c r="E43" s="77">
        <v>4</v>
      </c>
      <c r="F43" s="33">
        <f t="shared" si="23"/>
        <v>11.5</v>
      </c>
      <c r="G43" s="77">
        <v>4</v>
      </c>
      <c r="H43" s="33">
        <f t="shared" si="24"/>
        <v>11</v>
      </c>
      <c r="I43" s="33">
        <f t="shared" si="25"/>
        <v>6</v>
      </c>
      <c r="J43" s="33">
        <f t="shared" si="26"/>
        <v>4</v>
      </c>
      <c r="K43" s="33">
        <f t="shared" si="27"/>
        <v>4</v>
      </c>
      <c r="L43" s="33">
        <f t="shared" si="28"/>
        <v>14</v>
      </c>
      <c r="M43" s="52">
        <f t="shared" si="29"/>
        <v>34.485993995996</v>
      </c>
      <c r="N43" s="33">
        <f t="shared" si="30"/>
        <v>12</v>
      </c>
      <c r="P43" s="48">
        <f t="shared" si="31"/>
        <v>43</v>
      </c>
      <c r="Q43" s="48">
        <f t="shared" si="32"/>
        <v>42</v>
      </c>
      <c r="R43" s="48">
        <f ca="1" t="shared" si="33"/>
        <v>12.042</v>
      </c>
      <c r="S43" s="48">
        <f t="shared" si="34"/>
        <v>12</v>
      </c>
      <c r="T43" s="48">
        <f t="shared" si="35"/>
        <v>35</v>
      </c>
      <c r="U43" s="53" t="str">
        <f ca="1" t="shared" si="36"/>
        <v>GUERIN Jojo</v>
      </c>
      <c r="V43" s="55" t="str">
        <f ca="1" t="shared" si="36"/>
        <v>APG38</v>
      </c>
      <c r="W43" s="77">
        <f ca="1" t="shared" si="20"/>
        <v>5</v>
      </c>
      <c r="X43" s="33">
        <f ca="1" t="shared" si="20"/>
        <v>13</v>
      </c>
      <c r="Y43" s="77">
        <f ca="1" t="shared" si="20"/>
        <v>6</v>
      </c>
      <c r="Z43" s="33">
        <f ca="1" t="shared" si="20"/>
        <v>9</v>
      </c>
      <c r="AA43" s="77">
        <f ca="1" t="shared" si="20"/>
        <v>1</v>
      </c>
      <c r="AB43" s="33">
        <f ca="1" t="shared" si="20"/>
        <v>13</v>
      </c>
      <c r="AC43" s="33">
        <f ca="1" t="shared" si="21"/>
        <v>12</v>
      </c>
      <c r="AD43" s="52">
        <f ca="1" t="shared" si="21"/>
        <v>34.987993994999</v>
      </c>
      <c r="AE43" s="33">
        <f ca="1" t="shared" si="21"/>
        <v>13</v>
      </c>
    </row>
    <row r="44" spans="1:31" ht="15.75">
      <c r="A44" s="54" t="s">
        <v>126</v>
      </c>
      <c r="B44" s="53" t="s">
        <v>100</v>
      </c>
      <c r="C44" s="77">
        <v>10</v>
      </c>
      <c r="D44" s="33">
        <f t="shared" si="22"/>
        <v>11</v>
      </c>
      <c r="E44" s="77">
        <v>4</v>
      </c>
      <c r="F44" s="33">
        <f t="shared" si="23"/>
        <v>11.5</v>
      </c>
      <c r="G44" s="77">
        <v>3</v>
      </c>
      <c r="H44" s="33">
        <f t="shared" si="24"/>
        <v>12</v>
      </c>
      <c r="I44" s="33">
        <f t="shared" si="25"/>
        <v>10</v>
      </c>
      <c r="J44" s="33">
        <f t="shared" si="26"/>
        <v>4</v>
      </c>
      <c r="K44" s="33">
        <f t="shared" si="27"/>
        <v>3</v>
      </c>
      <c r="L44" s="33">
        <f t="shared" si="28"/>
        <v>17</v>
      </c>
      <c r="M44" s="52">
        <f t="shared" si="29"/>
        <v>34.482989995996995</v>
      </c>
      <c r="N44" s="33">
        <f t="shared" si="30"/>
        <v>11</v>
      </c>
      <c r="P44" s="48">
        <f t="shared" si="31"/>
        <v>44</v>
      </c>
      <c r="Q44" s="48">
        <f t="shared" si="32"/>
        <v>43</v>
      </c>
      <c r="R44" s="48">
        <f ca="1" t="shared" si="33"/>
        <v>11.043</v>
      </c>
      <c r="S44" s="48">
        <f t="shared" si="34"/>
        <v>11</v>
      </c>
      <c r="T44" s="48">
        <f t="shared" si="35"/>
        <v>32</v>
      </c>
      <c r="U44" s="53" t="str">
        <f ca="1" t="shared" si="36"/>
        <v>CATALOGNE Lucas</v>
      </c>
      <c r="V44" s="55" t="str">
        <f ca="1" t="shared" si="36"/>
        <v>NO KILL 33</v>
      </c>
      <c r="W44" s="77">
        <f ca="1" t="shared" si="20"/>
        <v>0</v>
      </c>
      <c r="X44" s="33">
        <f ca="1" t="shared" si="20"/>
        <v>14</v>
      </c>
      <c r="Y44" s="77">
        <f ca="1" t="shared" si="20"/>
        <v>0</v>
      </c>
      <c r="Z44" s="33">
        <f ca="1" t="shared" si="20"/>
        <v>14</v>
      </c>
      <c r="AA44" s="77">
        <f ca="1" t="shared" si="20"/>
        <v>0</v>
      </c>
      <c r="AB44" s="33">
        <f ca="1" t="shared" si="20"/>
        <v>14</v>
      </c>
      <c r="AC44" s="33">
        <f ca="1" t="shared" si="21"/>
        <v>0</v>
      </c>
      <c r="AD44" s="52">
        <f ca="1" t="shared" si="21"/>
        <v>42</v>
      </c>
      <c r="AE44" s="33">
        <f ca="1" t="shared" si="21"/>
        <v>14</v>
      </c>
    </row>
    <row r="45" spans="1:31" ht="15.75">
      <c r="A45" s="33"/>
      <c r="B45" s="33"/>
      <c r="C45" s="33"/>
      <c r="D45" s="33">
        <f t="shared" si="22"/>
      </c>
      <c r="E45" s="33"/>
      <c r="F45" s="33">
        <f t="shared" si="23"/>
      </c>
      <c r="G45" s="33"/>
      <c r="H45" s="33">
        <f t="shared" si="24"/>
      </c>
      <c r="I45" s="33">
        <f t="shared" si="25"/>
        <v>0</v>
      </c>
      <c r="J45" s="33">
        <f t="shared" si="26"/>
        <v>0</v>
      </c>
      <c r="K45" s="33">
        <f t="shared" si="27"/>
        <v>0</v>
      </c>
      <c r="L45" s="33"/>
      <c r="M45" s="52">
        <f t="shared" si="29"/>
        <v>200</v>
      </c>
      <c r="N45" s="33">
        <f t="shared" si="30"/>
      </c>
      <c r="P45" s="48" t="b">
        <f t="shared" si="31"/>
        <v>0</v>
      </c>
      <c r="Q45" s="48">
        <f t="shared" si="32"/>
      </c>
      <c r="R45" s="48">
        <f ca="1" t="shared" si="33"/>
      </c>
      <c r="S45" s="48">
        <f t="shared" si="34"/>
      </c>
      <c r="T45" s="48">
        <f t="shared" si="35"/>
      </c>
      <c r="U45" s="53">
        <f ca="1" t="shared" si="36"/>
      </c>
      <c r="V45" s="55">
        <f ca="1" t="shared" si="36"/>
      </c>
      <c r="W45" s="33">
        <f ca="1" t="shared" si="20"/>
      </c>
      <c r="X45" s="33">
        <f ca="1" t="shared" si="20"/>
      </c>
      <c r="Y45" s="33">
        <f ca="1" t="shared" si="20"/>
      </c>
      <c r="Z45" s="33">
        <f ca="1" t="shared" si="20"/>
      </c>
      <c r="AA45" s="33">
        <f ca="1" t="shared" si="20"/>
      </c>
      <c r="AB45" s="33">
        <f ca="1" t="shared" si="20"/>
      </c>
      <c r="AC45" s="33">
        <f ca="1" t="shared" si="21"/>
      </c>
      <c r="AD45" s="52">
        <f ca="1" t="shared" si="21"/>
      </c>
      <c r="AE45" s="33">
        <f ca="1" t="shared" si="21"/>
      </c>
    </row>
    <row r="46" spans="1:31" ht="15.75">
      <c r="A46" s="33"/>
      <c r="B46" s="33"/>
      <c r="C46" s="33"/>
      <c r="D46" s="33">
        <f t="shared" si="22"/>
      </c>
      <c r="E46" s="33"/>
      <c r="F46" s="33">
        <f t="shared" si="23"/>
      </c>
      <c r="G46" s="33"/>
      <c r="H46" s="33">
        <f t="shared" si="24"/>
      </c>
      <c r="I46" s="33">
        <f t="shared" si="25"/>
        <v>0</v>
      </c>
      <c r="J46" s="33">
        <f t="shared" si="26"/>
        <v>0</v>
      </c>
      <c r="K46" s="33">
        <f t="shared" si="27"/>
        <v>0</v>
      </c>
      <c r="L46" s="33">
        <f t="shared" si="28"/>
      </c>
      <c r="M46" s="52">
        <f t="shared" si="29"/>
        <v>200</v>
      </c>
      <c r="N46" s="33">
        <f t="shared" si="30"/>
      </c>
      <c r="P46" s="48" t="b">
        <f t="shared" si="31"/>
        <v>0</v>
      </c>
      <c r="Q46" s="48">
        <f t="shared" si="32"/>
      </c>
      <c r="R46" s="48">
        <f ca="1" t="shared" si="33"/>
      </c>
      <c r="S46" s="48">
        <f t="shared" si="34"/>
      </c>
      <c r="T46" s="48">
        <f t="shared" si="35"/>
      </c>
      <c r="U46" s="53">
        <f ca="1" t="shared" si="36"/>
      </c>
      <c r="V46" s="55">
        <f ca="1" t="shared" si="36"/>
      </c>
      <c r="W46" s="33">
        <f ca="1" t="shared" si="20"/>
      </c>
      <c r="X46" s="33">
        <f ca="1" t="shared" si="20"/>
      </c>
      <c r="Y46" s="33">
        <f ca="1" t="shared" si="20"/>
      </c>
      <c r="Z46" s="33">
        <f ca="1" t="shared" si="20"/>
      </c>
      <c r="AA46" s="33">
        <f ca="1" t="shared" si="20"/>
      </c>
      <c r="AB46" s="33">
        <f ca="1" t="shared" si="20"/>
      </c>
      <c r="AC46" s="33">
        <f ca="1" t="shared" si="21"/>
      </c>
      <c r="AD46" s="52">
        <f ca="1" t="shared" si="21"/>
      </c>
      <c r="AE46" s="33">
        <f ca="1" t="shared" si="21"/>
      </c>
    </row>
    <row r="47" spans="1:31" ht="15.75">
      <c r="A47" s="33"/>
      <c r="B47" s="33"/>
      <c r="C47" s="33"/>
      <c r="D47" s="33">
        <f t="shared" si="22"/>
      </c>
      <c r="E47" s="33"/>
      <c r="F47" s="33">
        <f t="shared" si="23"/>
      </c>
      <c r="G47" s="33"/>
      <c r="H47" s="33">
        <f t="shared" si="24"/>
      </c>
      <c r="I47" s="33">
        <f t="shared" si="25"/>
        <v>0</v>
      </c>
      <c r="J47" s="33">
        <f t="shared" si="26"/>
        <v>0</v>
      </c>
      <c r="K47" s="33">
        <f t="shared" si="27"/>
        <v>0</v>
      </c>
      <c r="L47" s="33">
        <f t="shared" si="28"/>
      </c>
      <c r="M47" s="52">
        <f t="shared" si="29"/>
        <v>200</v>
      </c>
      <c r="N47" s="33">
        <f t="shared" si="30"/>
      </c>
      <c r="P47" s="48" t="b">
        <f t="shared" si="31"/>
        <v>0</v>
      </c>
      <c r="Q47" s="48">
        <f t="shared" si="32"/>
      </c>
      <c r="R47" s="48">
        <f ca="1" t="shared" si="33"/>
      </c>
      <c r="S47" s="48">
        <f t="shared" si="34"/>
      </c>
      <c r="T47" s="48">
        <f t="shared" si="35"/>
      </c>
      <c r="U47" s="53">
        <f ca="1" t="shared" si="36"/>
      </c>
      <c r="V47" s="55">
        <f ca="1" t="shared" si="36"/>
      </c>
      <c r="W47" s="33">
        <f ca="1" t="shared" si="20"/>
      </c>
      <c r="X47" s="33">
        <f ca="1" t="shared" si="20"/>
      </c>
      <c r="Y47" s="33">
        <f ca="1" t="shared" si="20"/>
      </c>
      <c r="Z47" s="33">
        <f ca="1" t="shared" si="20"/>
      </c>
      <c r="AA47" s="33">
        <f ca="1" t="shared" si="20"/>
      </c>
      <c r="AB47" s="33">
        <f ca="1" t="shared" si="20"/>
      </c>
      <c r="AC47" s="33">
        <f ca="1" t="shared" si="21"/>
      </c>
      <c r="AD47" s="52">
        <f ca="1" t="shared" si="21"/>
      </c>
      <c r="AE47" s="33">
        <f ca="1" t="shared" si="21"/>
      </c>
    </row>
    <row r="48" spans="1:31" ht="15.75">
      <c r="A48" s="33"/>
      <c r="B48" s="33"/>
      <c r="C48" s="33"/>
      <c r="D48" s="33">
        <f t="shared" si="22"/>
      </c>
      <c r="E48" s="33"/>
      <c r="F48" s="33">
        <f t="shared" si="23"/>
      </c>
      <c r="G48" s="33"/>
      <c r="H48" s="33">
        <f t="shared" si="24"/>
      </c>
      <c r="I48" s="33">
        <f t="shared" si="25"/>
        <v>0</v>
      </c>
      <c r="J48" s="33">
        <f t="shared" si="26"/>
        <v>0</v>
      </c>
      <c r="K48" s="33">
        <f t="shared" si="27"/>
        <v>0</v>
      </c>
      <c r="L48" s="33">
        <f t="shared" si="28"/>
      </c>
      <c r="M48" s="52">
        <f t="shared" si="29"/>
        <v>200</v>
      </c>
      <c r="N48" s="33">
        <f t="shared" si="30"/>
      </c>
      <c r="P48" s="48" t="b">
        <f t="shared" si="31"/>
        <v>0</v>
      </c>
      <c r="Q48" s="48">
        <f t="shared" si="32"/>
      </c>
      <c r="R48" s="48">
        <f ca="1" t="shared" si="33"/>
      </c>
      <c r="S48" s="48">
        <f t="shared" si="34"/>
      </c>
      <c r="T48" s="48">
        <f t="shared" si="35"/>
      </c>
      <c r="U48" s="53">
        <f ca="1" t="shared" si="36"/>
      </c>
      <c r="V48" s="55">
        <f ca="1" t="shared" si="36"/>
      </c>
      <c r="W48" s="33">
        <f ca="1" t="shared" si="20"/>
      </c>
      <c r="X48" s="33">
        <f ca="1" t="shared" si="20"/>
      </c>
      <c r="Y48" s="33">
        <f ca="1" t="shared" si="20"/>
      </c>
      <c r="Z48" s="33">
        <f ca="1" t="shared" si="20"/>
      </c>
      <c r="AA48" s="33">
        <f ca="1" t="shared" si="20"/>
      </c>
      <c r="AB48" s="33">
        <f ca="1" t="shared" si="20"/>
      </c>
      <c r="AC48" s="33">
        <f ca="1" t="shared" si="21"/>
      </c>
      <c r="AD48" s="52">
        <f ca="1" t="shared" si="21"/>
      </c>
      <c r="AE48" s="33">
        <f ca="1" t="shared" si="21"/>
      </c>
    </row>
    <row r="49" spans="1:31" ht="15.75">
      <c r="A49" s="33"/>
      <c r="B49" s="33"/>
      <c r="C49" s="33"/>
      <c r="D49" s="33">
        <f t="shared" si="22"/>
      </c>
      <c r="E49" s="33"/>
      <c r="F49" s="33">
        <f t="shared" si="23"/>
      </c>
      <c r="G49" s="33"/>
      <c r="H49" s="33">
        <f t="shared" si="24"/>
      </c>
      <c r="I49" s="33">
        <f t="shared" si="25"/>
        <v>0</v>
      </c>
      <c r="J49" s="33">
        <f t="shared" si="26"/>
        <v>0</v>
      </c>
      <c r="K49" s="33">
        <f t="shared" si="27"/>
        <v>0</v>
      </c>
      <c r="L49" s="33">
        <f t="shared" si="28"/>
      </c>
      <c r="M49" s="52">
        <f t="shared" si="29"/>
        <v>200</v>
      </c>
      <c r="N49" s="33">
        <f t="shared" si="30"/>
      </c>
      <c r="P49" s="48" t="b">
        <f t="shared" si="31"/>
        <v>0</v>
      </c>
      <c r="Q49" s="48">
        <f t="shared" si="32"/>
      </c>
      <c r="R49" s="48">
        <f ca="1" t="shared" si="33"/>
      </c>
      <c r="S49" s="48">
        <f t="shared" si="34"/>
      </c>
      <c r="T49" s="48">
        <f t="shared" si="35"/>
      </c>
      <c r="U49" s="53">
        <f ca="1" t="shared" si="36"/>
      </c>
      <c r="V49" s="55">
        <f ca="1" t="shared" si="36"/>
      </c>
      <c r="W49" s="33">
        <f ca="1" t="shared" si="20"/>
      </c>
      <c r="X49" s="33">
        <f ca="1" t="shared" si="20"/>
      </c>
      <c r="Y49" s="33">
        <f ca="1" t="shared" si="20"/>
      </c>
      <c r="Z49" s="33">
        <f ca="1" t="shared" si="20"/>
      </c>
      <c r="AA49" s="33">
        <f ca="1" t="shared" si="20"/>
      </c>
      <c r="AB49" s="33">
        <f ca="1" t="shared" si="20"/>
      </c>
      <c r="AC49" s="33">
        <f ca="1" t="shared" si="21"/>
      </c>
      <c r="AD49" s="52">
        <f ca="1" t="shared" si="21"/>
      </c>
      <c r="AE49" s="33">
        <f ca="1" t="shared" si="21"/>
      </c>
    </row>
    <row r="52" spans="1:26" ht="23.25">
      <c r="A52" s="1" t="s">
        <v>43</v>
      </c>
      <c r="B52" s="2" t="s">
        <v>23</v>
      </c>
      <c r="C52" s="2" t="s">
        <v>16</v>
      </c>
      <c r="D52" s="2"/>
      <c r="E52" s="2"/>
      <c r="F52" s="2" t="s">
        <v>61</v>
      </c>
      <c r="I52" s="2"/>
      <c r="J52" s="2"/>
      <c r="U52" s="1" t="s">
        <v>43</v>
      </c>
      <c r="V52" s="2" t="s">
        <v>23</v>
      </c>
      <c r="W52" s="2" t="s">
        <v>16</v>
      </c>
      <c r="X52" s="2"/>
      <c r="Y52" s="2"/>
      <c r="Z52" s="2" t="str">
        <f>F52</f>
        <v>D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14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100"/>
    </row>
    <row r="56" spans="1:31" ht="15.75">
      <c r="A56" s="54" t="s">
        <v>112</v>
      </c>
      <c r="B56" s="53" t="s">
        <v>47</v>
      </c>
      <c r="C56" s="77">
        <v>11</v>
      </c>
      <c r="D56" s="33">
        <f>IF(OR(A56="",C56=""),"",RANK(C56,$C$56:$C$74,0)+(COUNT($C$56:$C$74)+1-RANK(C56,$C$56:$C$74,0)-RANK(C56,$C$56:$C$74,1))/2)</f>
        <v>10.5</v>
      </c>
      <c r="E56" s="77">
        <v>8</v>
      </c>
      <c r="F56" s="33">
        <f>IF(OR(A56="",E56=""),"",RANK(E56,$E$56:$E$74,0)+(COUNT($E$56:$E$74)+1-RANK(E56,$E$56:$E$74,0)-RANK(E56,$E$56:$E$74,1))/2)</f>
        <v>9</v>
      </c>
      <c r="G56" s="77">
        <v>2</v>
      </c>
      <c r="H56" s="33">
        <f>IF(OR(A56="",G56=""),"",RANK(G56,$G$56:$G$74,0)+(COUNT($G$56:$G$74)+1-RANK(G56,$G$56:$G$74,0)-RANK(G56,$G$56:$G$74,1))/2)</f>
        <v>14</v>
      </c>
      <c r="I56" s="33">
        <f>C56</f>
        <v>11</v>
      </c>
      <c r="J56" s="33">
        <f>E56</f>
        <v>8</v>
      </c>
      <c r="K56" s="33">
        <f>G56</f>
        <v>2</v>
      </c>
      <c r="L56" s="33">
        <f>IF(A56=0,"",SUM(C56,E56,G56))</f>
        <v>21</v>
      </c>
      <c r="M56" s="52">
        <f>SUM(D56,F56,H56,IF(L56="",200,-L56/10^3),-LARGE(I56:K56,1)/10^6,-LARGE(I56:K56,2)/10^9,-LARGE(I56:K56,3)/10^12)</f>
        <v>33.478988991998</v>
      </c>
      <c r="N56" s="33">
        <f>IF(L56="","",RANK(M56,$M$56:$M$74,1)+(COUNT($M$56:$M$74)+1-RANK(M56,$M$56:$M$74,0)-RANK(M56,$M$56:$M$74,1))/2)</f>
        <v>13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13.055</v>
      </c>
      <c r="S56" s="48">
        <f>IF(R56="","",RANK(R56,R$56:R$74,1))</f>
        <v>13</v>
      </c>
      <c r="T56" s="48">
        <f>IF(S56="","",INDEX(Q$56:Q$74,MATCH(ROW(P1),S$56:S$74,0)))</f>
        <v>66</v>
      </c>
      <c r="U56" s="53" t="str">
        <f ca="1">IF($T56="","",OFFSET(A$1,$T56,))</f>
        <v>SURIN Nicolas</v>
      </c>
      <c r="V56" s="55" t="str">
        <f ca="1">IF($T56="","",OFFSET(B$1,$T56,))</f>
        <v>SALMO TOC</v>
      </c>
      <c r="W56" s="77">
        <f aca="true" ca="1" t="shared" si="37" ref="W56:AB74">IF($T56="","",OFFSET(C$1,$T56,))</f>
        <v>24</v>
      </c>
      <c r="X56" s="33">
        <f ca="1" t="shared" si="37"/>
        <v>3</v>
      </c>
      <c r="Y56" s="77">
        <f ca="1" t="shared" si="37"/>
        <v>15</v>
      </c>
      <c r="Z56" s="33">
        <f ca="1" t="shared" si="37"/>
        <v>2</v>
      </c>
      <c r="AA56" s="77">
        <f ca="1" t="shared" si="37"/>
        <v>9</v>
      </c>
      <c r="AB56" s="33">
        <f ca="1" t="shared" si="37"/>
        <v>2</v>
      </c>
      <c r="AC56" s="33">
        <f aca="true" ca="1" t="shared" si="38" ref="AC56:AE74">IF($T56="","",OFFSET(L$1,$T56,))</f>
        <v>48</v>
      </c>
      <c r="AD56" s="52">
        <f ca="1" t="shared" si="38"/>
        <v>6.951975984991</v>
      </c>
      <c r="AE56" s="33">
        <f ca="1" t="shared" si="38"/>
        <v>1</v>
      </c>
    </row>
    <row r="57" spans="1:31" ht="15.75" customHeight="1">
      <c r="A57" s="53" t="s">
        <v>93</v>
      </c>
      <c r="B57" s="53" t="s">
        <v>94</v>
      </c>
      <c r="C57" s="77">
        <v>24</v>
      </c>
      <c r="D57" s="33">
        <f aca="true" t="shared" si="39" ref="D57:D74">IF(OR(A57="",C57=""),"",RANK(C57,$C$56:$C$74,0)+(COUNT($C$56:$C$74)+1-RANK(C57,$C$56:$C$74,0)-RANK(C57,$C$56:$C$74,1))/2)</f>
        <v>3</v>
      </c>
      <c r="E57" s="77">
        <v>10</v>
      </c>
      <c r="F57" s="33">
        <f aca="true" t="shared" si="40" ref="F57:F74">IF(OR(A57="",E57=""),"",RANK(E57,$E$56:$E$74,0)+(COUNT($E$56:$E$74)+1-RANK(E57,$E$56:$E$74,0)-RANK(E57,$E$56:$E$74,1))/2)</f>
        <v>6.5</v>
      </c>
      <c r="G57" s="77">
        <v>7</v>
      </c>
      <c r="H57" s="33">
        <f aca="true" t="shared" si="41" ref="H57:H74">IF(OR(A57="",G57=""),"",RANK(G57,$G$56:$G$74,0)+(COUNT($G$56:$G$74)+1-RANK(G57,$G$56:$G$74,0)-RANK(G57,$G$56:$G$74,1))/2)</f>
        <v>5</v>
      </c>
      <c r="I57" s="33">
        <f aca="true" t="shared" si="42" ref="I57:I74">C57</f>
        <v>24</v>
      </c>
      <c r="J57" s="33">
        <f aca="true" t="shared" si="43" ref="J57:J74">E57</f>
        <v>10</v>
      </c>
      <c r="K57" s="33">
        <f aca="true" t="shared" si="44" ref="K57:K74">G57</f>
        <v>7</v>
      </c>
      <c r="L57" s="33">
        <f aca="true" t="shared" si="45" ref="L57:L74">IF(A57=0,"",SUM(C57,E57,G57))</f>
        <v>41</v>
      </c>
      <c r="M57" s="52">
        <f aca="true" t="shared" si="46" ref="M57:M74">SUM(D57,F57,H57,IF(L57="",200,-L57/10^3),-LARGE(I57:K57,1)/10^6,-LARGE(I57:K57,2)/10^9,-LARGE(I57:K57,3)/10^12)</f>
        <v>14.458975989992998</v>
      </c>
      <c r="N57" s="33">
        <f aca="true" t="shared" si="47" ref="N57:N74">IF(L57="","",RANK(M57,$M$56:$M$74,1)+(COUNT($M$56:$M$74)+1-RANK(M57,$M$56:$M$74,0)-RANK(M57,$M$56:$M$74,1))/2)</f>
        <v>4</v>
      </c>
      <c r="P57" s="48">
        <f aca="true" t="shared" si="48" ref="P57:P74">IF((A57&lt;&gt;""),ROW(A57))</f>
        <v>57</v>
      </c>
      <c r="Q57" s="48">
        <f aca="true" t="shared" si="49" ref="Q57:Q74">IF(Q$55&gt;=ROW(P2),SMALL(P$56:P$74,ROW(P2))-1,"")</f>
        <v>56</v>
      </c>
      <c r="R57" s="48">
        <f aca="true" ca="1" t="shared" si="50" ref="R57:R74">IF($Q57="","",OFFSET(N$1,Q57,)+(Q57/1000))</f>
        <v>4.056</v>
      </c>
      <c r="S57" s="48">
        <f aca="true" t="shared" si="51" ref="S57:S74">IF(R57="","",RANK(R57,R$56:R$74,1))</f>
        <v>4</v>
      </c>
      <c r="T57" s="48">
        <f aca="true" t="shared" si="52" ref="T57:T74">IF(S57="","",INDEX(Q$56:Q$74,MATCH(ROW(P2),S$56:S$74,0)))</f>
        <v>61</v>
      </c>
      <c r="U57" s="53" t="str">
        <f aca="true" ca="1" t="shared" si="53" ref="U57:V74">IF($T57="","",OFFSET(A$1,$T57,))</f>
        <v>ROJO DIAZ Julien</v>
      </c>
      <c r="V57" s="55" t="str">
        <f ca="1" t="shared" si="53"/>
        <v>NO KILL 33</v>
      </c>
      <c r="W57" s="77">
        <f ca="1" t="shared" si="37"/>
        <v>28</v>
      </c>
      <c r="X57" s="33">
        <f ca="1" t="shared" si="37"/>
        <v>1</v>
      </c>
      <c r="Y57" s="77">
        <f ca="1" t="shared" si="37"/>
        <v>16</v>
      </c>
      <c r="Z57" s="33">
        <f ca="1" t="shared" si="37"/>
        <v>1</v>
      </c>
      <c r="AA57" s="77">
        <f ca="1" t="shared" si="37"/>
        <v>5</v>
      </c>
      <c r="AB57" s="33">
        <f ca="1" t="shared" si="37"/>
        <v>8.5</v>
      </c>
      <c r="AC57" s="33">
        <f ca="1" t="shared" si="38"/>
        <v>49</v>
      </c>
      <c r="AD57" s="52">
        <f ca="1" t="shared" si="38"/>
        <v>10.450971983995</v>
      </c>
      <c r="AE57" s="33">
        <f ca="1" t="shared" si="38"/>
        <v>2</v>
      </c>
    </row>
    <row r="58" spans="1:31" ht="15.75">
      <c r="A58" s="54" t="s">
        <v>106</v>
      </c>
      <c r="B58" s="53" t="s">
        <v>96</v>
      </c>
      <c r="C58" s="77">
        <v>17</v>
      </c>
      <c r="D58" s="33">
        <f t="shared" si="39"/>
        <v>7.5</v>
      </c>
      <c r="E58" s="77">
        <v>10</v>
      </c>
      <c r="F58" s="33">
        <f t="shared" si="40"/>
        <v>6.5</v>
      </c>
      <c r="G58" s="77">
        <v>7</v>
      </c>
      <c r="H58" s="33">
        <f t="shared" si="41"/>
        <v>5</v>
      </c>
      <c r="I58" s="33">
        <f t="shared" si="42"/>
        <v>17</v>
      </c>
      <c r="J58" s="33">
        <f t="shared" si="43"/>
        <v>10</v>
      </c>
      <c r="K58" s="33">
        <f t="shared" si="44"/>
        <v>7</v>
      </c>
      <c r="L58" s="33">
        <f t="shared" si="45"/>
        <v>34</v>
      </c>
      <c r="M58" s="52">
        <f t="shared" si="46"/>
        <v>18.965982989993</v>
      </c>
      <c r="N58" s="33">
        <f t="shared" si="47"/>
        <v>6</v>
      </c>
      <c r="P58" s="48">
        <f t="shared" si="48"/>
        <v>58</v>
      </c>
      <c r="Q58" s="48">
        <f t="shared" si="49"/>
        <v>57</v>
      </c>
      <c r="R58" s="48">
        <f ca="1" t="shared" si="50"/>
        <v>6.057</v>
      </c>
      <c r="S58" s="48">
        <f t="shared" si="51"/>
        <v>6</v>
      </c>
      <c r="T58" s="48">
        <f t="shared" si="52"/>
        <v>62</v>
      </c>
      <c r="U58" s="53" t="str">
        <f ca="1" t="shared" si="53"/>
        <v>FARCY Pascal</v>
      </c>
      <c r="V58" s="55" t="str">
        <f ca="1" t="shared" si="53"/>
        <v>SALMO GARONNE</v>
      </c>
      <c r="W58" s="77">
        <f ca="1" t="shared" si="37"/>
        <v>22</v>
      </c>
      <c r="X58" s="33">
        <f ca="1" t="shared" si="37"/>
        <v>5</v>
      </c>
      <c r="Y58" s="77">
        <f ca="1" t="shared" si="37"/>
        <v>12</v>
      </c>
      <c r="Z58" s="33">
        <f ca="1" t="shared" si="37"/>
        <v>5</v>
      </c>
      <c r="AA58" s="77">
        <f ca="1" t="shared" si="37"/>
        <v>11</v>
      </c>
      <c r="AB58" s="33">
        <f ca="1" t="shared" si="37"/>
        <v>1</v>
      </c>
      <c r="AC58" s="33">
        <f ca="1" t="shared" si="38"/>
        <v>45</v>
      </c>
      <c r="AD58" s="52">
        <f ca="1" t="shared" si="38"/>
        <v>10.954977987989002</v>
      </c>
      <c r="AE58" s="33">
        <f ca="1" t="shared" si="38"/>
        <v>3</v>
      </c>
    </row>
    <row r="59" spans="1:31" ht="15.75">
      <c r="A59" s="45" t="s">
        <v>2</v>
      </c>
      <c r="B59" s="53" t="s">
        <v>100</v>
      </c>
      <c r="C59" s="77">
        <v>19</v>
      </c>
      <c r="D59" s="33">
        <f t="shared" si="39"/>
        <v>6</v>
      </c>
      <c r="E59" s="77">
        <v>13</v>
      </c>
      <c r="F59" s="33">
        <f t="shared" si="40"/>
        <v>3.5</v>
      </c>
      <c r="G59" s="77">
        <v>5</v>
      </c>
      <c r="H59" s="33">
        <f t="shared" si="41"/>
        <v>8.5</v>
      </c>
      <c r="I59" s="33">
        <f t="shared" si="42"/>
        <v>19</v>
      </c>
      <c r="J59" s="33">
        <f t="shared" si="43"/>
        <v>13</v>
      </c>
      <c r="K59" s="33">
        <f t="shared" si="44"/>
        <v>5</v>
      </c>
      <c r="L59" s="33">
        <f t="shared" si="45"/>
        <v>37</v>
      </c>
      <c r="M59" s="52">
        <f t="shared" si="46"/>
        <v>17.962980986995</v>
      </c>
      <c r="N59" s="33">
        <f t="shared" si="47"/>
        <v>5</v>
      </c>
      <c r="P59" s="48">
        <f t="shared" si="48"/>
        <v>59</v>
      </c>
      <c r="Q59" s="48">
        <f t="shared" si="49"/>
        <v>58</v>
      </c>
      <c r="R59" s="48">
        <f ca="1" t="shared" si="50"/>
        <v>5.058</v>
      </c>
      <c r="S59" s="48">
        <f t="shared" si="51"/>
        <v>5</v>
      </c>
      <c r="T59" s="48">
        <f t="shared" si="52"/>
        <v>56</v>
      </c>
      <c r="U59" s="53" t="str">
        <f ca="1" t="shared" si="53"/>
        <v>LEPIDI Jean Marc</v>
      </c>
      <c r="V59" s="55" t="str">
        <f ca="1" t="shared" si="53"/>
        <v>SALMO GARONNE</v>
      </c>
      <c r="W59" s="77">
        <f ca="1" t="shared" si="37"/>
        <v>24</v>
      </c>
      <c r="X59" s="33">
        <f ca="1" t="shared" si="37"/>
        <v>3</v>
      </c>
      <c r="Y59" s="77">
        <f ca="1" t="shared" si="37"/>
        <v>10</v>
      </c>
      <c r="Z59" s="33">
        <f ca="1" t="shared" si="37"/>
        <v>6.5</v>
      </c>
      <c r="AA59" s="77">
        <f ca="1" t="shared" si="37"/>
        <v>7</v>
      </c>
      <c r="AB59" s="33">
        <f ca="1" t="shared" si="37"/>
        <v>5</v>
      </c>
      <c r="AC59" s="33">
        <f ca="1" t="shared" si="38"/>
        <v>41</v>
      </c>
      <c r="AD59" s="52">
        <f ca="1" t="shared" si="38"/>
        <v>14.458975989992998</v>
      </c>
      <c r="AE59" s="33">
        <f ca="1" t="shared" si="38"/>
        <v>4</v>
      </c>
    </row>
    <row r="60" spans="1:31" ht="15.75">
      <c r="A60" s="54" t="s">
        <v>39</v>
      </c>
      <c r="B60" s="53" t="s">
        <v>91</v>
      </c>
      <c r="C60" s="77">
        <v>6</v>
      </c>
      <c r="D60" s="33">
        <f t="shared" si="39"/>
        <v>14</v>
      </c>
      <c r="E60" s="77">
        <v>3</v>
      </c>
      <c r="F60" s="33">
        <f t="shared" si="40"/>
        <v>14</v>
      </c>
      <c r="G60" s="77">
        <v>3</v>
      </c>
      <c r="H60" s="33">
        <f t="shared" si="41"/>
        <v>12</v>
      </c>
      <c r="I60" s="33">
        <f t="shared" si="42"/>
        <v>6</v>
      </c>
      <c r="J60" s="33">
        <f t="shared" si="43"/>
        <v>3</v>
      </c>
      <c r="K60" s="33">
        <f t="shared" si="44"/>
        <v>3</v>
      </c>
      <c r="L60" s="33">
        <f t="shared" si="45"/>
        <v>12</v>
      </c>
      <c r="M60" s="52">
        <f t="shared" si="46"/>
        <v>39.987993996997005</v>
      </c>
      <c r="N60" s="33">
        <f t="shared" si="47"/>
        <v>14</v>
      </c>
      <c r="P60" s="48">
        <f t="shared" si="48"/>
        <v>60</v>
      </c>
      <c r="Q60" s="48">
        <f t="shared" si="49"/>
        <v>59</v>
      </c>
      <c r="R60" s="48">
        <f ca="1" t="shared" si="50"/>
        <v>14.059</v>
      </c>
      <c r="S60" s="48">
        <f t="shared" si="51"/>
        <v>14</v>
      </c>
      <c r="T60" s="48">
        <f t="shared" si="52"/>
        <v>58</v>
      </c>
      <c r="U60" s="53" t="str">
        <f ca="1" t="shared" si="53"/>
        <v>DOURTHE Yoann</v>
      </c>
      <c r="V60" s="55" t="str">
        <f ca="1" t="shared" si="53"/>
        <v>NO KILL 33</v>
      </c>
      <c r="W60" s="77">
        <f ca="1" t="shared" si="37"/>
        <v>19</v>
      </c>
      <c r="X60" s="33">
        <f ca="1" t="shared" si="37"/>
        <v>6</v>
      </c>
      <c r="Y60" s="77">
        <f ca="1" t="shared" si="37"/>
        <v>13</v>
      </c>
      <c r="Z60" s="33">
        <f ca="1" t="shared" si="37"/>
        <v>3.5</v>
      </c>
      <c r="AA60" s="77">
        <f ca="1" t="shared" si="37"/>
        <v>5</v>
      </c>
      <c r="AB60" s="33">
        <f ca="1" t="shared" si="37"/>
        <v>8.5</v>
      </c>
      <c r="AC60" s="33">
        <f ca="1" t="shared" si="38"/>
        <v>37</v>
      </c>
      <c r="AD60" s="52">
        <f ca="1" t="shared" si="38"/>
        <v>17.962980986995</v>
      </c>
      <c r="AE60" s="33">
        <f ca="1" t="shared" si="38"/>
        <v>5</v>
      </c>
    </row>
    <row r="61" spans="1:31" ht="15.75">
      <c r="A61" s="53" t="s">
        <v>92</v>
      </c>
      <c r="B61" s="53" t="s">
        <v>101</v>
      </c>
      <c r="C61" s="77">
        <v>24</v>
      </c>
      <c r="D61" s="33">
        <f t="shared" si="39"/>
        <v>3</v>
      </c>
      <c r="E61" s="77">
        <v>8</v>
      </c>
      <c r="F61" s="33">
        <f t="shared" si="40"/>
        <v>9</v>
      </c>
      <c r="G61" s="77">
        <v>4</v>
      </c>
      <c r="H61" s="33">
        <f t="shared" si="41"/>
        <v>10</v>
      </c>
      <c r="I61" s="33">
        <f t="shared" si="42"/>
        <v>24</v>
      </c>
      <c r="J61" s="33">
        <f t="shared" si="43"/>
        <v>8</v>
      </c>
      <c r="K61" s="33">
        <f t="shared" si="44"/>
        <v>4</v>
      </c>
      <c r="L61" s="33">
        <f t="shared" si="45"/>
        <v>36</v>
      </c>
      <c r="M61" s="52">
        <f t="shared" si="46"/>
        <v>21.963975991995998</v>
      </c>
      <c r="N61" s="33">
        <f t="shared" si="47"/>
        <v>8</v>
      </c>
      <c r="P61" s="48">
        <f t="shared" si="48"/>
        <v>61</v>
      </c>
      <c r="Q61" s="48">
        <f t="shared" si="49"/>
        <v>60</v>
      </c>
      <c r="R61" s="48">
        <f ca="1" t="shared" si="50"/>
        <v>8.06</v>
      </c>
      <c r="S61" s="48">
        <f t="shared" si="51"/>
        <v>8</v>
      </c>
      <c r="T61" s="48">
        <f t="shared" si="52"/>
        <v>57</v>
      </c>
      <c r="U61" s="54" t="str">
        <f ca="1" t="shared" si="53"/>
        <v>ODET Alain</v>
      </c>
      <c r="V61" s="55" t="str">
        <f ca="1" t="shared" si="53"/>
        <v>TRUITE PASSION</v>
      </c>
      <c r="W61" s="77">
        <f ca="1" t="shared" si="37"/>
        <v>17</v>
      </c>
      <c r="X61" s="33">
        <f ca="1" t="shared" si="37"/>
        <v>7.5</v>
      </c>
      <c r="Y61" s="77">
        <f ca="1" t="shared" si="37"/>
        <v>10</v>
      </c>
      <c r="Z61" s="33">
        <f ca="1" t="shared" si="37"/>
        <v>6.5</v>
      </c>
      <c r="AA61" s="77">
        <f ca="1" t="shared" si="37"/>
        <v>7</v>
      </c>
      <c r="AB61" s="33">
        <f ca="1" t="shared" si="37"/>
        <v>5</v>
      </c>
      <c r="AC61" s="33">
        <f ca="1" t="shared" si="38"/>
        <v>34</v>
      </c>
      <c r="AD61" s="52">
        <f ca="1" t="shared" si="38"/>
        <v>18.965982989993</v>
      </c>
      <c r="AE61" s="33">
        <f ca="1" t="shared" si="38"/>
        <v>6</v>
      </c>
    </row>
    <row r="62" spans="1:31" ht="15" customHeight="1">
      <c r="A62" s="53" t="s">
        <v>107</v>
      </c>
      <c r="B62" s="53" t="s">
        <v>100</v>
      </c>
      <c r="C62" s="77">
        <v>28</v>
      </c>
      <c r="D62" s="33">
        <f t="shared" si="39"/>
        <v>1</v>
      </c>
      <c r="E62" s="77">
        <v>16</v>
      </c>
      <c r="F62" s="33">
        <f t="shared" si="40"/>
        <v>1</v>
      </c>
      <c r="G62" s="77">
        <v>5</v>
      </c>
      <c r="H62" s="33">
        <f t="shared" si="41"/>
        <v>8.5</v>
      </c>
      <c r="I62" s="33">
        <f t="shared" si="42"/>
        <v>28</v>
      </c>
      <c r="J62" s="33">
        <f t="shared" si="43"/>
        <v>16</v>
      </c>
      <c r="K62" s="33">
        <f t="shared" si="44"/>
        <v>5</v>
      </c>
      <c r="L62" s="33">
        <f t="shared" si="45"/>
        <v>49</v>
      </c>
      <c r="M62" s="52">
        <f t="shared" si="46"/>
        <v>10.450971983995</v>
      </c>
      <c r="N62" s="33">
        <f t="shared" si="47"/>
        <v>2</v>
      </c>
      <c r="P62" s="48">
        <f t="shared" si="48"/>
        <v>62</v>
      </c>
      <c r="Q62" s="48">
        <f t="shared" si="49"/>
        <v>61</v>
      </c>
      <c r="R62" s="48">
        <f ca="1" t="shared" si="50"/>
        <v>2.061</v>
      </c>
      <c r="S62" s="48">
        <f t="shared" si="51"/>
        <v>2</v>
      </c>
      <c r="T62" s="48">
        <f t="shared" si="52"/>
        <v>67</v>
      </c>
      <c r="U62" s="53" t="str">
        <f ca="1" t="shared" si="53"/>
        <v>PAGES Franck</v>
      </c>
      <c r="V62" s="55" t="str">
        <f ca="1" t="shared" si="53"/>
        <v>PSM ARTICO</v>
      </c>
      <c r="W62" s="77">
        <f ca="1" t="shared" si="37"/>
        <v>9</v>
      </c>
      <c r="X62" s="33">
        <f ca="1" t="shared" si="37"/>
        <v>12</v>
      </c>
      <c r="Y62" s="77">
        <f ca="1" t="shared" si="37"/>
        <v>13</v>
      </c>
      <c r="Z62" s="33">
        <f ca="1" t="shared" si="37"/>
        <v>3.5</v>
      </c>
      <c r="AA62" s="77">
        <f ca="1" t="shared" si="37"/>
        <v>7</v>
      </c>
      <c r="AB62" s="33">
        <f ca="1" t="shared" si="37"/>
        <v>5</v>
      </c>
      <c r="AC62" s="33">
        <f ca="1" t="shared" si="38"/>
        <v>29</v>
      </c>
      <c r="AD62" s="52">
        <f ca="1" t="shared" si="38"/>
        <v>20.470986990993</v>
      </c>
      <c r="AE62" s="33">
        <f ca="1" t="shared" si="38"/>
        <v>7</v>
      </c>
    </row>
    <row r="63" spans="1:31" ht="15.75">
      <c r="A63" s="53" t="s">
        <v>11</v>
      </c>
      <c r="B63" s="53" t="s">
        <v>94</v>
      </c>
      <c r="C63" s="77">
        <v>22</v>
      </c>
      <c r="D63" s="33">
        <f t="shared" si="39"/>
        <v>5</v>
      </c>
      <c r="E63" s="77">
        <v>12</v>
      </c>
      <c r="F63" s="33">
        <f t="shared" si="40"/>
        <v>5</v>
      </c>
      <c r="G63" s="77">
        <v>11</v>
      </c>
      <c r="H63" s="33">
        <f t="shared" si="41"/>
        <v>1</v>
      </c>
      <c r="I63" s="33">
        <f t="shared" si="42"/>
        <v>22</v>
      </c>
      <c r="J63" s="33">
        <f t="shared" si="43"/>
        <v>12</v>
      </c>
      <c r="K63" s="33">
        <f t="shared" si="44"/>
        <v>11</v>
      </c>
      <c r="L63" s="33">
        <f t="shared" si="45"/>
        <v>45</v>
      </c>
      <c r="M63" s="52">
        <f t="shared" si="46"/>
        <v>10.954977987989002</v>
      </c>
      <c r="N63" s="33">
        <f t="shared" si="47"/>
        <v>3</v>
      </c>
      <c r="P63" s="48">
        <f t="shared" si="48"/>
        <v>63</v>
      </c>
      <c r="Q63" s="48">
        <f t="shared" si="49"/>
        <v>62</v>
      </c>
      <c r="R63" s="48">
        <f ca="1" t="shared" si="50"/>
        <v>3.062</v>
      </c>
      <c r="S63" s="48">
        <f t="shared" si="51"/>
        <v>3</v>
      </c>
      <c r="T63" s="48">
        <f t="shared" si="52"/>
        <v>60</v>
      </c>
      <c r="U63" s="53" t="str">
        <f ca="1" t="shared" si="53"/>
        <v>HERNANDEZ Franck</v>
      </c>
      <c r="V63" s="55" t="str">
        <f ca="1" t="shared" si="53"/>
        <v>PSM ARTICO</v>
      </c>
      <c r="W63" s="77">
        <f ca="1" t="shared" si="37"/>
        <v>24</v>
      </c>
      <c r="X63" s="33">
        <f ca="1" t="shared" si="37"/>
        <v>3</v>
      </c>
      <c r="Y63" s="77">
        <f ca="1" t="shared" si="37"/>
        <v>8</v>
      </c>
      <c r="Z63" s="33">
        <f ca="1" t="shared" si="37"/>
        <v>9</v>
      </c>
      <c r="AA63" s="77">
        <f ca="1" t="shared" si="37"/>
        <v>4</v>
      </c>
      <c r="AB63" s="33">
        <f ca="1" t="shared" si="37"/>
        <v>10</v>
      </c>
      <c r="AC63" s="33">
        <f ca="1" t="shared" si="38"/>
        <v>36</v>
      </c>
      <c r="AD63" s="52">
        <f ca="1" t="shared" si="38"/>
        <v>21.963975991995998</v>
      </c>
      <c r="AE63" s="33">
        <f ca="1" t="shared" si="38"/>
        <v>8</v>
      </c>
    </row>
    <row r="64" spans="1:31" ht="15.75">
      <c r="A64" s="53" t="s">
        <v>14</v>
      </c>
      <c r="B64" s="53" t="s">
        <v>89</v>
      </c>
      <c r="C64" s="77">
        <v>11</v>
      </c>
      <c r="D64" s="33">
        <f t="shared" si="39"/>
        <v>10.5</v>
      </c>
      <c r="E64" s="77">
        <v>6</v>
      </c>
      <c r="F64" s="33">
        <f t="shared" si="40"/>
        <v>11</v>
      </c>
      <c r="G64" s="77">
        <v>8</v>
      </c>
      <c r="H64" s="33">
        <f t="shared" si="41"/>
        <v>3</v>
      </c>
      <c r="I64" s="33">
        <f t="shared" si="42"/>
        <v>11</v>
      </c>
      <c r="J64" s="33">
        <f t="shared" si="43"/>
        <v>6</v>
      </c>
      <c r="K64" s="33">
        <f t="shared" si="44"/>
        <v>8</v>
      </c>
      <c r="L64" s="33">
        <f t="shared" si="45"/>
        <v>25</v>
      </c>
      <c r="M64" s="52">
        <f t="shared" si="46"/>
        <v>24.474988991994</v>
      </c>
      <c r="N64" s="33">
        <f t="shared" si="47"/>
        <v>9</v>
      </c>
      <c r="P64" s="48">
        <f t="shared" si="48"/>
        <v>64</v>
      </c>
      <c r="Q64" s="48">
        <f t="shared" si="49"/>
        <v>63</v>
      </c>
      <c r="R64" s="48">
        <f ca="1" t="shared" si="50"/>
        <v>9.063</v>
      </c>
      <c r="S64" s="48">
        <f t="shared" si="51"/>
        <v>9</v>
      </c>
      <c r="T64" s="48">
        <f t="shared" si="52"/>
        <v>63</v>
      </c>
      <c r="U64" s="54" t="str">
        <f ca="1" t="shared" si="53"/>
        <v>LUMBRERAS Norbert</v>
      </c>
      <c r="V64" s="55" t="str">
        <f ca="1" t="shared" si="53"/>
        <v>NO KILL 09</v>
      </c>
      <c r="W64" s="77">
        <f ca="1" t="shared" si="37"/>
        <v>11</v>
      </c>
      <c r="X64" s="33">
        <f ca="1" t="shared" si="37"/>
        <v>10.5</v>
      </c>
      <c r="Y64" s="77">
        <f ca="1" t="shared" si="37"/>
        <v>6</v>
      </c>
      <c r="Z64" s="33">
        <f ca="1" t="shared" si="37"/>
        <v>11</v>
      </c>
      <c r="AA64" s="77">
        <f ca="1" t="shared" si="37"/>
        <v>8</v>
      </c>
      <c r="AB64" s="33">
        <f ca="1" t="shared" si="37"/>
        <v>3</v>
      </c>
      <c r="AC64" s="33">
        <f ca="1" t="shared" si="38"/>
        <v>25</v>
      </c>
      <c r="AD64" s="52">
        <f ca="1" t="shared" si="38"/>
        <v>24.474988991994</v>
      </c>
      <c r="AE64" s="33">
        <f ca="1" t="shared" si="38"/>
        <v>9</v>
      </c>
    </row>
    <row r="65" spans="1:31" ht="15.75">
      <c r="A65" s="53" t="s">
        <v>117</v>
      </c>
      <c r="B65" s="53" t="s">
        <v>102</v>
      </c>
      <c r="C65" s="77">
        <v>17</v>
      </c>
      <c r="D65" s="33">
        <f t="shared" si="39"/>
        <v>7.5</v>
      </c>
      <c r="E65" s="77">
        <v>4</v>
      </c>
      <c r="F65" s="33">
        <f t="shared" si="40"/>
        <v>13</v>
      </c>
      <c r="G65" s="77">
        <v>3</v>
      </c>
      <c r="H65" s="33">
        <f t="shared" si="41"/>
        <v>12</v>
      </c>
      <c r="I65" s="33">
        <f t="shared" si="42"/>
        <v>17</v>
      </c>
      <c r="J65" s="33">
        <f t="shared" si="43"/>
        <v>4</v>
      </c>
      <c r="K65" s="33">
        <f t="shared" si="44"/>
        <v>3</v>
      </c>
      <c r="L65" s="33">
        <f t="shared" si="45"/>
        <v>24</v>
      </c>
      <c r="M65" s="52">
        <f t="shared" si="46"/>
        <v>32.475982995997</v>
      </c>
      <c r="N65" s="33">
        <f t="shared" si="47"/>
        <v>11</v>
      </c>
      <c r="P65" s="48">
        <f t="shared" si="48"/>
        <v>65</v>
      </c>
      <c r="Q65" s="48">
        <f t="shared" si="49"/>
        <v>64</v>
      </c>
      <c r="R65" s="48">
        <f ca="1" t="shared" si="50"/>
        <v>11.064</v>
      </c>
      <c r="S65" s="48">
        <f t="shared" si="51"/>
        <v>11</v>
      </c>
      <c r="T65" s="48">
        <f t="shared" si="52"/>
        <v>68</v>
      </c>
      <c r="U65" s="53" t="str">
        <f ca="1" t="shared" si="53"/>
        <v>TOME Angel</v>
      </c>
      <c r="V65" s="55" t="str">
        <f ca="1" t="shared" si="53"/>
        <v>NO KILL 09</v>
      </c>
      <c r="W65" s="77">
        <f ca="1" t="shared" si="37"/>
        <v>8</v>
      </c>
      <c r="X65" s="33">
        <f ca="1" t="shared" si="37"/>
        <v>13</v>
      </c>
      <c r="Y65" s="77">
        <f ca="1" t="shared" si="37"/>
        <v>8</v>
      </c>
      <c r="Z65" s="33">
        <f ca="1" t="shared" si="37"/>
        <v>9</v>
      </c>
      <c r="AA65" s="77">
        <f ca="1" t="shared" si="37"/>
        <v>6</v>
      </c>
      <c r="AB65" s="33">
        <f ca="1" t="shared" si="37"/>
        <v>7</v>
      </c>
      <c r="AC65" s="33">
        <f ca="1" t="shared" si="38"/>
        <v>22</v>
      </c>
      <c r="AD65" s="52">
        <f ca="1" t="shared" si="38"/>
        <v>28.977991991994</v>
      </c>
      <c r="AE65" s="33">
        <f ca="1" t="shared" si="38"/>
        <v>10</v>
      </c>
    </row>
    <row r="66" spans="1:31" ht="15" customHeight="1">
      <c r="A66" s="54" t="s">
        <v>103</v>
      </c>
      <c r="B66" s="53" t="s">
        <v>102</v>
      </c>
      <c r="C66" s="77">
        <v>14</v>
      </c>
      <c r="D66" s="33">
        <f t="shared" si="39"/>
        <v>9</v>
      </c>
      <c r="E66" s="77">
        <v>5</v>
      </c>
      <c r="F66" s="33">
        <f t="shared" si="40"/>
        <v>12</v>
      </c>
      <c r="G66" s="77">
        <v>3</v>
      </c>
      <c r="H66" s="33">
        <f t="shared" si="41"/>
        <v>12</v>
      </c>
      <c r="I66" s="33">
        <f t="shared" si="42"/>
        <v>14</v>
      </c>
      <c r="J66" s="33">
        <f t="shared" si="43"/>
        <v>5</v>
      </c>
      <c r="K66" s="33">
        <f t="shared" si="44"/>
        <v>3</v>
      </c>
      <c r="L66" s="33">
        <f t="shared" si="45"/>
        <v>22</v>
      </c>
      <c r="M66" s="52">
        <f t="shared" si="46"/>
        <v>32.977985994997006</v>
      </c>
      <c r="N66" s="33">
        <f t="shared" si="47"/>
        <v>12</v>
      </c>
      <c r="P66" s="48">
        <f t="shared" si="48"/>
        <v>66</v>
      </c>
      <c r="Q66" s="48">
        <f t="shared" si="49"/>
        <v>65</v>
      </c>
      <c r="R66" s="48">
        <f ca="1" t="shared" si="50"/>
        <v>12.065</v>
      </c>
      <c r="S66" s="48">
        <f t="shared" si="51"/>
        <v>12</v>
      </c>
      <c r="T66" s="48">
        <f t="shared" si="52"/>
        <v>64</v>
      </c>
      <c r="U66" s="54" t="str">
        <f ca="1" t="shared" si="53"/>
        <v>SETSOUA Philippe</v>
      </c>
      <c r="V66" s="55" t="str">
        <f ca="1" t="shared" si="53"/>
        <v>TRUITE TOC</v>
      </c>
      <c r="W66" s="77">
        <f ca="1" t="shared" si="37"/>
        <v>17</v>
      </c>
      <c r="X66" s="33">
        <f ca="1" t="shared" si="37"/>
        <v>7.5</v>
      </c>
      <c r="Y66" s="77">
        <f ca="1" t="shared" si="37"/>
        <v>4</v>
      </c>
      <c r="Z66" s="33">
        <f ca="1" t="shared" si="37"/>
        <v>13</v>
      </c>
      <c r="AA66" s="77">
        <f ca="1" t="shared" si="37"/>
        <v>3</v>
      </c>
      <c r="AB66" s="33">
        <f ca="1" t="shared" si="37"/>
        <v>12</v>
      </c>
      <c r="AC66" s="33">
        <f ca="1" t="shared" si="38"/>
        <v>24</v>
      </c>
      <c r="AD66" s="52">
        <f ca="1" t="shared" si="38"/>
        <v>32.475982995997</v>
      </c>
      <c r="AE66" s="33">
        <f ca="1" t="shared" si="38"/>
        <v>11</v>
      </c>
    </row>
    <row r="67" spans="1:31" ht="15.75">
      <c r="A67" s="53" t="s">
        <v>32</v>
      </c>
      <c r="B67" s="53" t="s">
        <v>91</v>
      </c>
      <c r="C67" s="77">
        <v>24</v>
      </c>
      <c r="D67" s="33">
        <f t="shared" si="39"/>
        <v>3</v>
      </c>
      <c r="E67" s="77">
        <v>15</v>
      </c>
      <c r="F67" s="33">
        <f t="shared" si="40"/>
        <v>2</v>
      </c>
      <c r="G67" s="77">
        <v>9</v>
      </c>
      <c r="H67" s="33">
        <f t="shared" si="41"/>
        <v>2</v>
      </c>
      <c r="I67" s="33">
        <f t="shared" si="42"/>
        <v>24</v>
      </c>
      <c r="J67" s="33">
        <f t="shared" si="43"/>
        <v>15</v>
      </c>
      <c r="K67" s="33">
        <f t="shared" si="44"/>
        <v>9</v>
      </c>
      <c r="L67" s="33">
        <f t="shared" si="45"/>
        <v>48</v>
      </c>
      <c r="M67" s="52">
        <f t="shared" si="46"/>
        <v>6.951975984991</v>
      </c>
      <c r="N67" s="33">
        <f t="shared" si="47"/>
        <v>1</v>
      </c>
      <c r="P67" s="48">
        <f t="shared" si="48"/>
        <v>67</v>
      </c>
      <c r="Q67" s="48">
        <f t="shared" si="49"/>
        <v>66</v>
      </c>
      <c r="R67" s="48">
        <f ca="1" t="shared" si="50"/>
        <v>1.066</v>
      </c>
      <c r="S67" s="48">
        <f t="shared" si="51"/>
        <v>1</v>
      </c>
      <c r="T67" s="48">
        <f t="shared" si="52"/>
        <v>65</v>
      </c>
      <c r="U67" s="45" t="str">
        <f ca="1" t="shared" si="53"/>
        <v>CAUBET Maël </v>
      </c>
      <c r="V67" s="55" t="str">
        <f ca="1" t="shared" si="53"/>
        <v>TRUITE TOC</v>
      </c>
      <c r="W67" s="77">
        <f ca="1" t="shared" si="37"/>
        <v>14</v>
      </c>
      <c r="X67" s="33">
        <f ca="1" t="shared" si="37"/>
        <v>9</v>
      </c>
      <c r="Y67" s="77">
        <f ca="1" t="shared" si="37"/>
        <v>5</v>
      </c>
      <c r="Z67" s="33">
        <f ca="1" t="shared" si="37"/>
        <v>12</v>
      </c>
      <c r="AA67" s="77">
        <f ca="1" t="shared" si="37"/>
        <v>3</v>
      </c>
      <c r="AB67" s="33">
        <f ca="1" t="shared" si="37"/>
        <v>12</v>
      </c>
      <c r="AC67" s="33">
        <f ca="1" t="shared" si="38"/>
        <v>22</v>
      </c>
      <c r="AD67" s="52">
        <f ca="1" t="shared" si="38"/>
        <v>32.977985994997006</v>
      </c>
      <c r="AE67" s="33">
        <f ca="1" t="shared" si="38"/>
        <v>12</v>
      </c>
    </row>
    <row r="68" spans="1:31" ht="15.75">
      <c r="A68" s="53" t="s">
        <v>142</v>
      </c>
      <c r="B68" s="53" t="s">
        <v>101</v>
      </c>
      <c r="C68" s="77">
        <v>9</v>
      </c>
      <c r="D68" s="33">
        <f t="shared" si="39"/>
        <v>12</v>
      </c>
      <c r="E68" s="77">
        <v>13</v>
      </c>
      <c r="F68" s="33">
        <f t="shared" si="40"/>
        <v>3.5</v>
      </c>
      <c r="G68" s="77">
        <v>7</v>
      </c>
      <c r="H68" s="33">
        <f t="shared" si="41"/>
        <v>5</v>
      </c>
      <c r="I68" s="33">
        <f t="shared" si="42"/>
        <v>9</v>
      </c>
      <c r="J68" s="33">
        <f t="shared" si="43"/>
        <v>13</v>
      </c>
      <c r="K68" s="33">
        <f t="shared" si="44"/>
        <v>7</v>
      </c>
      <c r="L68" s="33">
        <f t="shared" si="45"/>
        <v>29</v>
      </c>
      <c r="M68" s="52">
        <f t="shared" si="46"/>
        <v>20.470986990993</v>
      </c>
      <c r="N68" s="33">
        <f t="shared" si="47"/>
        <v>7</v>
      </c>
      <c r="P68" s="48">
        <f t="shared" si="48"/>
        <v>68</v>
      </c>
      <c r="Q68" s="48">
        <f t="shared" si="49"/>
        <v>67</v>
      </c>
      <c r="R68" s="48">
        <f ca="1" t="shared" si="50"/>
        <v>7.067</v>
      </c>
      <c r="S68" s="48">
        <f t="shared" si="51"/>
        <v>7</v>
      </c>
      <c r="T68" s="48">
        <f t="shared" si="52"/>
        <v>55</v>
      </c>
      <c r="U68" s="53" t="str">
        <f ca="1" t="shared" si="53"/>
        <v>BUSSY Yves</v>
      </c>
      <c r="V68" s="55" t="str">
        <f ca="1" t="shared" si="53"/>
        <v>APG38</v>
      </c>
      <c r="W68" s="77">
        <f ca="1" t="shared" si="37"/>
        <v>11</v>
      </c>
      <c r="X68" s="33">
        <f ca="1" t="shared" si="37"/>
        <v>10.5</v>
      </c>
      <c r="Y68" s="77">
        <f ca="1" t="shared" si="37"/>
        <v>8</v>
      </c>
      <c r="Z68" s="33">
        <f ca="1" t="shared" si="37"/>
        <v>9</v>
      </c>
      <c r="AA68" s="77">
        <f ca="1" t="shared" si="37"/>
        <v>2</v>
      </c>
      <c r="AB68" s="33">
        <f ca="1" t="shared" si="37"/>
        <v>14</v>
      </c>
      <c r="AC68" s="33">
        <f ca="1" t="shared" si="38"/>
        <v>21</v>
      </c>
      <c r="AD68" s="52">
        <f ca="1" t="shared" si="38"/>
        <v>33.478988991998</v>
      </c>
      <c r="AE68" s="33">
        <f ca="1" t="shared" si="38"/>
        <v>13</v>
      </c>
    </row>
    <row r="69" spans="1:31" ht="15.75">
      <c r="A69" s="53" t="s">
        <v>45</v>
      </c>
      <c r="B69" s="53" t="s">
        <v>89</v>
      </c>
      <c r="C69" s="33">
        <v>8</v>
      </c>
      <c r="D69" s="33">
        <f t="shared" si="39"/>
        <v>13</v>
      </c>
      <c r="E69" s="33">
        <v>8</v>
      </c>
      <c r="F69" s="33">
        <f t="shared" si="40"/>
        <v>9</v>
      </c>
      <c r="G69" s="33">
        <v>6</v>
      </c>
      <c r="H69" s="33">
        <f t="shared" si="41"/>
        <v>7</v>
      </c>
      <c r="I69" s="33">
        <f t="shared" si="42"/>
        <v>8</v>
      </c>
      <c r="J69" s="33">
        <f t="shared" si="43"/>
        <v>8</v>
      </c>
      <c r="K69" s="33">
        <f t="shared" si="44"/>
        <v>6</v>
      </c>
      <c r="L69" s="33">
        <f t="shared" si="45"/>
        <v>22</v>
      </c>
      <c r="M69" s="52">
        <f t="shared" si="46"/>
        <v>28.977991991994</v>
      </c>
      <c r="N69" s="33">
        <f t="shared" si="47"/>
        <v>10</v>
      </c>
      <c r="P69" s="48">
        <f t="shared" si="48"/>
        <v>69</v>
      </c>
      <c r="Q69" s="48">
        <f t="shared" si="49"/>
        <v>68</v>
      </c>
      <c r="R69" s="48">
        <f ca="1" t="shared" si="50"/>
        <v>10.068</v>
      </c>
      <c r="S69" s="48">
        <f t="shared" si="51"/>
        <v>10</v>
      </c>
      <c r="T69" s="48">
        <f t="shared" si="52"/>
        <v>59</v>
      </c>
      <c r="U69" s="53" t="str">
        <f ca="1" t="shared" si="53"/>
        <v>SUBERVILLE Serge</v>
      </c>
      <c r="V69" s="55" t="str">
        <f ca="1" t="shared" si="53"/>
        <v>SALMO TOC</v>
      </c>
      <c r="W69" s="77">
        <f ca="1" t="shared" si="37"/>
        <v>6</v>
      </c>
      <c r="X69" s="33">
        <f ca="1" t="shared" si="37"/>
        <v>14</v>
      </c>
      <c r="Y69" s="77">
        <f ca="1" t="shared" si="37"/>
        <v>3</v>
      </c>
      <c r="Z69" s="33">
        <f ca="1" t="shared" si="37"/>
        <v>14</v>
      </c>
      <c r="AA69" s="77">
        <f ca="1" t="shared" si="37"/>
        <v>3</v>
      </c>
      <c r="AB69" s="33">
        <f ca="1" t="shared" si="37"/>
        <v>12</v>
      </c>
      <c r="AC69" s="33">
        <f ca="1" t="shared" si="38"/>
        <v>12</v>
      </c>
      <c r="AD69" s="52">
        <f ca="1" t="shared" si="38"/>
        <v>39.987993996997005</v>
      </c>
      <c r="AE69" s="33">
        <f ca="1" t="shared" si="38"/>
        <v>14</v>
      </c>
    </row>
    <row r="70" spans="1:31" ht="15.75">
      <c r="A70" s="33"/>
      <c r="B70" s="33"/>
      <c r="C70" s="33"/>
      <c r="D70" s="33">
        <f t="shared" si="39"/>
      </c>
      <c r="E70" s="33"/>
      <c r="F70" s="33">
        <f t="shared" si="40"/>
      </c>
      <c r="G70" s="33"/>
      <c r="H70" s="33">
        <f t="shared" si="41"/>
      </c>
      <c r="I70" s="33">
        <f t="shared" si="42"/>
        <v>0</v>
      </c>
      <c r="J70" s="33">
        <f t="shared" si="43"/>
        <v>0</v>
      </c>
      <c r="K70" s="33">
        <f t="shared" si="44"/>
        <v>0</v>
      </c>
      <c r="L70" s="33"/>
      <c r="M70" s="52">
        <f t="shared" si="46"/>
        <v>200</v>
      </c>
      <c r="N70" s="33">
        <f t="shared" si="47"/>
      </c>
      <c r="P70" s="48" t="b">
        <f t="shared" si="48"/>
        <v>0</v>
      </c>
      <c r="Q70" s="48">
        <f t="shared" si="49"/>
      </c>
      <c r="R70" s="48">
        <f ca="1" t="shared" si="50"/>
      </c>
      <c r="S70" s="48">
        <f t="shared" si="51"/>
      </c>
      <c r="T70" s="48">
        <f t="shared" si="52"/>
      </c>
      <c r="U70" s="53">
        <f ca="1" t="shared" si="53"/>
      </c>
      <c r="V70" s="55">
        <f ca="1" t="shared" si="53"/>
      </c>
      <c r="W70" s="33">
        <f ca="1" t="shared" si="37"/>
      </c>
      <c r="X70" s="33">
        <f ca="1" t="shared" si="37"/>
      </c>
      <c r="Y70" s="33">
        <f ca="1" t="shared" si="37"/>
      </c>
      <c r="Z70" s="33">
        <f ca="1" t="shared" si="37"/>
      </c>
      <c r="AA70" s="33">
        <f ca="1" t="shared" si="37"/>
      </c>
      <c r="AB70" s="33">
        <f ca="1" t="shared" si="37"/>
      </c>
      <c r="AC70" s="33">
        <f ca="1" t="shared" si="38"/>
      </c>
      <c r="AD70" s="52">
        <f ca="1" t="shared" si="38"/>
      </c>
      <c r="AE70" s="33">
        <f ca="1" t="shared" si="38"/>
      </c>
    </row>
    <row r="71" spans="1:31" ht="15.75">
      <c r="A71" s="33"/>
      <c r="B71" s="33"/>
      <c r="C71" s="33"/>
      <c r="D71" s="33">
        <f t="shared" si="39"/>
      </c>
      <c r="E71" s="33"/>
      <c r="F71" s="33">
        <f t="shared" si="40"/>
      </c>
      <c r="G71" s="33"/>
      <c r="H71" s="33">
        <f t="shared" si="41"/>
      </c>
      <c r="I71" s="33">
        <f t="shared" si="42"/>
        <v>0</v>
      </c>
      <c r="J71" s="33">
        <f t="shared" si="43"/>
        <v>0</v>
      </c>
      <c r="K71" s="33">
        <f t="shared" si="44"/>
        <v>0</v>
      </c>
      <c r="L71" s="33">
        <f t="shared" si="45"/>
      </c>
      <c r="M71" s="52">
        <f t="shared" si="46"/>
        <v>200</v>
      </c>
      <c r="N71" s="33">
        <f t="shared" si="47"/>
      </c>
      <c r="P71" s="48" t="b">
        <f t="shared" si="48"/>
        <v>0</v>
      </c>
      <c r="Q71" s="48">
        <f t="shared" si="49"/>
      </c>
      <c r="R71" s="48">
        <f ca="1" t="shared" si="50"/>
      </c>
      <c r="S71" s="48">
        <f t="shared" si="51"/>
      </c>
      <c r="T71" s="48">
        <f t="shared" si="52"/>
      </c>
      <c r="U71" s="53">
        <f ca="1" t="shared" si="53"/>
      </c>
      <c r="V71" s="55">
        <f ca="1" t="shared" si="53"/>
      </c>
      <c r="W71" s="33">
        <f ca="1" t="shared" si="37"/>
      </c>
      <c r="X71" s="33">
        <f ca="1" t="shared" si="37"/>
      </c>
      <c r="Y71" s="33">
        <f ca="1" t="shared" si="37"/>
      </c>
      <c r="Z71" s="33">
        <f ca="1" t="shared" si="37"/>
      </c>
      <c r="AA71" s="33">
        <f ca="1" t="shared" si="37"/>
      </c>
      <c r="AB71" s="33">
        <f ca="1" t="shared" si="37"/>
      </c>
      <c r="AC71" s="33">
        <f ca="1" t="shared" si="38"/>
      </c>
      <c r="AD71" s="52">
        <f ca="1" t="shared" si="38"/>
      </c>
      <c r="AE71" s="33">
        <f ca="1" t="shared" si="38"/>
      </c>
    </row>
    <row r="72" spans="1:31" ht="15.75">
      <c r="A72" s="33"/>
      <c r="B72" s="33"/>
      <c r="C72" s="33"/>
      <c r="D72" s="33">
        <f t="shared" si="39"/>
      </c>
      <c r="E72" s="33"/>
      <c r="F72" s="33">
        <f t="shared" si="40"/>
      </c>
      <c r="G72" s="33"/>
      <c r="H72" s="33">
        <f t="shared" si="41"/>
      </c>
      <c r="I72" s="33">
        <f t="shared" si="42"/>
        <v>0</v>
      </c>
      <c r="J72" s="33">
        <f t="shared" si="43"/>
        <v>0</v>
      </c>
      <c r="K72" s="33">
        <f t="shared" si="44"/>
        <v>0</v>
      </c>
      <c r="L72" s="33">
        <f t="shared" si="45"/>
      </c>
      <c r="M72" s="52">
        <f t="shared" si="46"/>
        <v>200</v>
      </c>
      <c r="N72" s="33">
        <f t="shared" si="47"/>
      </c>
      <c r="P72" s="48" t="b">
        <f t="shared" si="48"/>
        <v>0</v>
      </c>
      <c r="Q72" s="48">
        <f t="shared" si="49"/>
      </c>
      <c r="R72" s="48">
        <f ca="1" t="shared" si="50"/>
      </c>
      <c r="S72" s="48">
        <f t="shared" si="51"/>
      </c>
      <c r="T72" s="48">
        <f t="shared" si="52"/>
      </c>
      <c r="U72" s="53">
        <f ca="1" t="shared" si="53"/>
      </c>
      <c r="V72" s="55">
        <f ca="1" t="shared" si="53"/>
      </c>
      <c r="W72" s="33">
        <f ca="1" t="shared" si="37"/>
      </c>
      <c r="X72" s="33">
        <f ca="1" t="shared" si="37"/>
      </c>
      <c r="Y72" s="33">
        <f ca="1" t="shared" si="37"/>
      </c>
      <c r="Z72" s="33">
        <f ca="1" t="shared" si="37"/>
      </c>
      <c r="AA72" s="33">
        <f ca="1" t="shared" si="37"/>
      </c>
      <c r="AB72" s="33">
        <f ca="1" t="shared" si="37"/>
      </c>
      <c r="AC72" s="33">
        <f ca="1" t="shared" si="38"/>
      </c>
      <c r="AD72" s="52">
        <f ca="1" t="shared" si="38"/>
      </c>
      <c r="AE72" s="33">
        <f ca="1" t="shared" si="38"/>
      </c>
    </row>
    <row r="73" spans="1:31" ht="15.75">
      <c r="A73" s="33"/>
      <c r="B73" s="33"/>
      <c r="C73" s="33"/>
      <c r="D73" s="33">
        <f t="shared" si="39"/>
      </c>
      <c r="E73" s="33"/>
      <c r="F73" s="33">
        <f t="shared" si="40"/>
      </c>
      <c r="G73" s="33"/>
      <c r="H73" s="33">
        <f t="shared" si="41"/>
      </c>
      <c r="I73" s="33">
        <f t="shared" si="42"/>
        <v>0</v>
      </c>
      <c r="J73" s="33">
        <f t="shared" si="43"/>
        <v>0</v>
      </c>
      <c r="K73" s="33">
        <f t="shared" si="44"/>
        <v>0</v>
      </c>
      <c r="L73" s="33">
        <f t="shared" si="45"/>
      </c>
      <c r="M73" s="52">
        <f t="shared" si="46"/>
        <v>200</v>
      </c>
      <c r="N73" s="33">
        <f t="shared" si="47"/>
      </c>
      <c r="P73" s="48" t="b">
        <f t="shared" si="48"/>
        <v>0</v>
      </c>
      <c r="Q73" s="48">
        <f t="shared" si="49"/>
      </c>
      <c r="R73" s="48">
        <f ca="1" t="shared" si="50"/>
      </c>
      <c r="S73" s="48">
        <f t="shared" si="51"/>
      </c>
      <c r="T73" s="48">
        <f t="shared" si="52"/>
      </c>
      <c r="U73" s="53">
        <f ca="1" t="shared" si="53"/>
      </c>
      <c r="V73" s="55">
        <f ca="1" t="shared" si="53"/>
      </c>
      <c r="W73" s="33">
        <f ca="1" t="shared" si="37"/>
      </c>
      <c r="X73" s="33">
        <f ca="1" t="shared" si="37"/>
      </c>
      <c r="Y73" s="33">
        <f ca="1" t="shared" si="37"/>
      </c>
      <c r="Z73" s="33">
        <f ca="1" t="shared" si="37"/>
      </c>
      <c r="AA73" s="33">
        <f ca="1" t="shared" si="37"/>
      </c>
      <c r="AB73" s="33">
        <f ca="1" t="shared" si="37"/>
      </c>
      <c r="AC73" s="33">
        <f ca="1" t="shared" si="38"/>
      </c>
      <c r="AD73" s="52">
        <f ca="1" t="shared" si="38"/>
      </c>
      <c r="AE73" s="33">
        <f ca="1" t="shared" si="38"/>
      </c>
    </row>
    <row r="74" spans="1:31" ht="15.75">
      <c r="A74" s="33"/>
      <c r="B74" s="33"/>
      <c r="C74" s="33"/>
      <c r="D74" s="33">
        <f t="shared" si="39"/>
      </c>
      <c r="E74" s="33"/>
      <c r="F74" s="33">
        <f t="shared" si="40"/>
      </c>
      <c r="G74" s="33"/>
      <c r="H74" s="33">
        <f t="shared" si="41"/>
      </c>
      <c r="I74" s="33">
        <f t="shared" si="42"/>
        <v>0</v>
      </c>
      <c r="J74" s="33">
        <f t="shared" si="43"/>
        <v>0</v>
      </c>
      <c r="K74" s="33">
        <f t="shared" si="44"/>
        <v>0</v>
      </c>
      <c r="L74" s="33">
        <f t="shared" si="45"/>
      </c>
      <c r="M74" s="52">
        <f t="shared" si="46"/>
        <v>200</v>
      </c>
      <c r="N74" s="33">
        <f t="shared" si="47"/>
      </c>
      <c r="P74" s="48" t="b">
        <f t="shared" si="48"/>
        <v>0</v>
      </c>
      <c r="Q74" s="48">
        <f t="shared" si="49"/>
      </c>
      <c r="R74" s="48">
        <f ca="1" t="shared" si="50"/>
      </c>
      <c r="S74" s="48">
        <f t="shared" si="51"/>
      </c>
      <c r="T74" s="48">
        <f t="shared" si="52"/>
      </c>
      <c r="U74" s="53">
        <f ca="1" t="shared" si="53"/>
      </c>
      <c r="V74" s="55">
        <f ca="1" t="shared" si="53"/>
      </c>
      <c r="W74" s="33">
        <f ca="1" t="shared" si="37"/>
      </c>
      <c r="X74" s="33">
        <f ca="1" t="shared" si="37"/>
      </c>
      <c r="Y74" s="33">
        <f ca="1" t="shared" si="37"/>
      </c>
      <c r="Z74" s="33">
        <f ca="1" t="shared" si="37"/>
      </c>
      <c r="AA74" s="33">
        <f ca="1" t="shared" si="37"/>
      </c>
      <c r="AB74" s="33">
        <f ca="1" t="shared" si="37"/>
      </c>
      <c r="AC74" s="33">
        <f ca="1" t="shared" si="38"/>
      </c>
      <c r="AD74" s="52">
        <f ca="1" t="shared" si="38"/>
      </c>
      <c r="AE74" s="33">
        <f ca="1" t="shared" si="38"/>
      </c>
    </row>
    <row r="75" spans="1:3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/>
      <c r="N75" s="43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43</v>
      </c>
      <c r="B77" s="2" t="s">
        <v>24</v>
      </c>
      <c r="C77" s="2" t="s">
        <v>16</v>
      </c>
      <c r="D77" s="2"/>
      <c r="E77" s="2"/>
      <c r="F77" s="2" t="s">
        <v>59</v>
      </c>
      <c r="I77" s="2"/>
      <c r="J77" s="2"/>
      <c r="U77" s="1" t="s">
        <v>43</v>
      </c>
      <c r="V77" s="2" t="s">
        <v>24</v>
      </c>
      <c r="W77" s="2" t="s">
        <v>16</v>
      </c>
      <c r="X77" s="2"/>
      <c r="Y77" s="2"/>
      <c r="Z77" s="2" t="str">
        <f>F77</f>
        <v>B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 thickBo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14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100"/>
    </row>
    <row r="81" spans="1:31" ht="15.75">
      <c r="A81" s="81" t="s">
        <v>105</v>
      </c>
      <c r="B81" s="82" t="s">
        <v>102</v>
      </c>
      <c r="C81" s="77">
        <v>4</v>
      </c>
      <c r="D81" s="33">
        <f>IF(OR(A81="",C81=""),"",RANK(C81,$C$81:$C$99,0)+(COUNT($C$81:$C$99)+1-RANK(C81,$C$81:$C$99,0)-RANK(C81,$C$81:$C$99,1))/2)</f>
        <v>13</v>
      </c>
      <c r="E81" s="77">
        <v>3</v>
      </c>
      <c r="F81" s="33">
        <f>IF(OR(A81="",E81=""),"",RANK(E81,$E$81:$E$99,0)+(COUNT($E$81:$E$99)+1-RANK(E81,$E$81:$E$99,0)-RANK(E81,$E$81:$E$99,1))/2)</f>
        <v>11.5</v>
      </c>
      <c r="G81" s="77">
        <v>2</v>
      </c>
      <c r="H81" s="33">
        <f>IF(OR(A81="",G81=""),"",RANK(G81,$G$81:$G$99,0)+(COUNT($G$81:$G$99)+1-RANK(G81,$G$81:$G$99,0)-RANK(G81,$G$81:$G$99,1))/2)</f>
        <v>7.5</v>
      </c>
      <c r="I81" s="33">
        <f>C81</f>
        <v>4</v>
      </c>
      <c r="J81" s="33">
        <f>E81</f>
        <v>3</v>
      </c>
      <c r="K81" s="33">
        <f>G81</f>
        <v>2</v>
      </c>
      <c r="L81" s="33">
        <f>IF(A81=0,"",SUM(C81,E81,G81))</f>
        <v>9</v>
      </c>
      <c r="M81" s="52">
        <f>SUM(D81,F81,H81,IF(L81="",200,-L81/10^3),-LARGE(I81:K81,1)/10^6,-LARGE(I81:K81,2)/10^9,-LARGE(I81:K81,3)/10^12)</f>
        <v>31.990995996998</v>
      </c>
      <c r="N81" s="33">
        <f>IF(L81="","",RANK(M81,$M$81:$M$99,1)+(COUNT($M$81:$M$99)+1-RANK(M81,$M$81:$M$99,0)-RANK(M81,$M$81:$M$99,1))/2)</f>
        <v>12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12.08</v>
      </c>
      <c r="S81" s="48">
        <f>IF(R81="","",RANK(R81,R$81:R$99,1))</f>
        <v>12</v>
      </c>
      <c r="T81" s="48">
        <f>IF(S81="","",INDEX(Q$81:Q$99,MATCH(ROW(P1),S$81:S$99,0)))</f>
        <v>86</v>
      </c>
      <c r="U81" s="53" t="str">
        <f ca="1">IF($T81="","",OFFSET(A$1,$T81,))</f>
        <v>PERRIN Joris</v>
      </c>
      <c r="V81" s="55" t="str">
        <f ca="1">IF($T81="","",OFFSET(B$1,$T81,))</f>
        <v>TRUITE PASSION</v>
      </c>
      <c r="W81" s="77">
        <f aca="true" ca="1" t="shared" si="54" ref="W81:AB99">IF($T81="","",OFFSET(C$1,$T81,))</f>
        <v>12</v>
      </c>
      <c r="X81" s="33">
        <f ca="1" t="shared" si="54"/>
        <v>2</v>
      </c>
      <c r="Y81" s="77">
        <f ca="1" t="shared" si="54"/>
        <v>15</v>
      </c>
      <c r="Z81" s="33">
        <f ca="1" t="shared" si="54"/>
        <v>1</v>
      </c>
      <c r="AA81" s="77">
        <f ca="1" t="shared" si="54"/>
        <v>4</v>
      </c>
      <c r="AB81" s="33">
        <f ca="1" t="shared" si="54"/>
        <v>4.5</v>
      </c>
      <c r="AC81" s="33">
        <f aca="true" ca="1" t="shared" si="55" ref="AC81:AE99">IF($T81="","",OFFSET(L$1,$T81,))</f>
        <v>31</v>
      </c>
      <c r="AD81" s="52">
        <f ca="1" t="shared" si="55"/>
        <v>7.4689849879959995</v>
      </c>
      <c r="AE81" s="33">
        <f ca="1" t="shared" si="55"/>
        <v>1</v>
      </c>
    </row>
    <row r="82" spans="1:31" ht="15" customHeight="1">
      <c r="A82" s="53" t="s">
        <v>110</v>
      </c>
      <c r="B82" s="53" t="s">
        <v>94</v>
      </c>
      <c r="C82" s="77">
        <v>9</v>
      </c>
      <c r="D82" s="33">
        <f aca="true" t="shared" si="56" ref="D82:D99">IF(OR(A82="",C82=""),"",RANK(C82,$C$81:$C$99,0)+(COUNT($C$81:$C$99)+1-RANK(C82,$C$81:$C$99,0)-RANK(C82,$C$81:$C$99,1))/2)</f>
        <v>6</v>
      </c>
      <c r="E82" s="77">
        <v>6</v>
      </c>
      <c r="F82" s="33">
        <f aca="true" t="shared" si="57" ref="F82:F99">IF(OR(A82="",E82=""),"",RANK(E82,$E$81:$E$99,0)+(COUNT($E$81:$E$99)+1-RANK(E82,$E$81:$E$99,0)-RANK(E82,$E$81:$E$99,1))/2)</f>
        <v>5.5</v>
      </c>
      <c r="G82" s="77">
        <v>2</v>
      </c>
      <c r="H82" s="33">
        <f aca="true" t="shared" si="58" ref="H82:H99">IF(OR(A82="",G82=""),"",RANK(G82,$G$81:$G$99,0)+(COUNT($G$81:$G$99)+1-RANK(G82,$G$81:$G$99,0)-RANK(G82,$G$81:$G$99,1))/2)</f>
        <v>7.5</v>
      </c>
      <c r="I82" s="33">
        <f aca="true" t="shared" si="59" ref="I82:I99">C82</f>
        <v>9</v>
      </c>
      <c r="J82" s="33">
        <f aca="true" t="shared" si="60" ref="J82:J99">E82</f>
        <v>6</v>
      </c>
      <c r="K82" s="33">
        <f aca="true" t="shared" si="61" ref="K82:K99">G82</f>
        <v>2</v>
      </c>
      <c r="L82" s="33">
        <f aca="true" t="shared" si="62" ref="L82:L99">IF(A82=0,"",SUM(C82,E82,G82))</f>
        <v>17</v>
      </c>
      <c r="M82" s="52">
        <f aca="true" t="shared" si="63" ref="M82:M99">SUM(D82,F82,H82,IF(L82="",200,-L82/10^3),-LARGE(I82:K82,1)/10^6,-LARGE(I82:K82,2)/10^9,-LARGE(I82:K82,3)/10^12)</f>
        <v>18.982990993998</v>
      </c>
      <c r="N82" s="33">
        <f aca="true" t="shared" si="64" ref="N82:N99">IF(L82="","",RANK(M82,$M$81:$M$99,1)+(COUNT($M$81:$M$99)+1-RANK(M82,$M$81:$M$99,0)-RANK(M82,$M$81:$M$99,1))/2)</f>
        <v>5</v>
      </c>
      <c r="P82" s="48">
        <f aca="true" t="shared" si="65" ref="P82:P99">IF((A82&lt;&gt;""),ROW(A82))</f>
        <v>82</v>
      </c>
      <c r="Q82" s="48">
        <f aca="true" t="shared" si="66" ref="Q82:Q99">IF(Q$80&gt;=ROW(P2),SMALL(P$81:P$99,ROW(P2))-1,"")</f>
        <v>81</v>
      </c>
      <c r="R82" s="48">
        <f aca="true" ca="1" t="shared" si="67" ref="R82:R99">IF($Q82="","",OFFSET(N$1,Q82,)+(Q82/1000))</f>
        <v>5.081</v>
      </c>
      <c r="S82" s="48">
        <f aca="true" t="shared" si="68" ref="S82:S99">IF(R82="","",RANK(R82,R$81:R$99,1))</f>
        <v>5</v>
      </c>
      <c r="T82" s="48">
        <f aca="true" t="shared" si="69" ref="T82:T99">IF(S82="","",INDEX(Q$81:Q$99,MATCH(ROW(P2),S$81:S$99,0)))</f>
        <v>82</v>
      </c>
      <c r="U82" s="53" t="str">
        <f aca="true" ca="1" t="shared" si="70" ref="U82:V99">IF($T82="","",OFFSET(A$1,$T82,))</f>
        <v>ALQUIE Bruno</v>
      </c>
      <c r="V82" s="55" t="str">
        <f ca="1" t="shared" si="70"/>
        <v>SALMO GARONNE</v>
      </c>
      <c r="W82" s="77">
        <f ca="1" t="shared" si="54"/>
        <v>11</v>
      </c>
      <c r="X82" s="33">
        <f ca="1" t="shared" si="54"/>
        <v>3</v>
      </c>
      <c r="Y82" s="77">
        <f ca="1" t="shared" si="54"/>
        <v>8</v>
      </c>
      <c r="Z82" s="33">
        <f ca="1" t="shared" si="54"/>
        <v>2</v>
      </c>
      <c r="AA82" s="77">
        <f ca="1" t="shared" si="54"/>
        <v>5</v>
      </c>
      <c r="AB82" s="33">
        <f ca="1" t="shared" si="54"/>
        <v>2.5</v>
      </c>
      <c r="AC82" s="33">
        <f ca="1" t="shared" si="55"/>
        <v>24</v>
      </c>
      <c r="AD82" s="52">
        <f ca="1" t="shared" si="55"/>
        <v>7.475988991995001</v>
      </c>
      <c r="AE82" s="33">
        <f ca="1" t="shared" si="55"/>
        <v>2</v>
      </c>
    </row>
    <row r="83" spans="1:31" ht="15.75">
      <c r="A83" s="53" t="s">
        <v>35</v>
      </c>
      <c r="B83" s="53" t="s">
        <v>94</v>
      </c>
      <c r="C83" s="77">
        <v>11</v>
      </c>
      <c r="D83" s="33">
        <f t="shared" si="56"/>
        <v>3</v>
      </c>
      <c r="E83" s="77">
        <v>8</v>
      </c>
      <c r="F83" s="33">
        <f t="shared" si="57"/>
        <v>2</v>
      </c>
      <c r="G83" s="77">
        <v>5</v>
      </c>
      <c r="H83" s="33">
        <f t="shared" si="58"/>
        <v>2.5</v>
      </c>
      <c r="I83" s="33">
        <f t="shared" si="59"/>
        <v>11</v>
      </c>
      <c r="J83" s="33">
        <f t="shared" si="60"/>
        <v>8</v>
      </c>
      <c r="K83" s="33">
        <f t="shared" si="61"/>
        <v>5</v>
      </c>
      <c r="L83" s="33">
        <f t="shared" si="62"/>
        <v>24</v>
      </c>
      <c r="M83" s="52">
        <f t="shared" si="63"/>
        <v>7.475988991995001</v>
      </c>
      <c r="N83" s="33">
        <f t="shared" si="64"/>
        <v>2</v>
      </c>
      <c r="P83" s="48">
        <f t="shared" si="65"/>
        <v>83</v>
      </c>
      <c r="Q83" s="48">
        <f t="shared" si="66"/>
        <v>82</v>
      </c>
      <c r="R83" s="48">
        <f ca="1" t="shared" si="67"/>
        <v>2.082</v>
      </c>
      <c r="S83" s="48">
        <f t="shared" si="68"/>
        <v>2</v>
      </c>
      <c r="T83" s="48">
        <f t="shared" si="69"/>
        <v>87</v>
      </c>
      <c r="U83" s="53" t="str">
        <f ca="1" t="shared" si="70"/>
        <v>TEULIE Thierry</v>
      </c>
      <c r="V83" s="55" t="str">
        <f ca="1" t="shared" si="70"/>
        <v>SALMO TOC</v>
      </c>
      <c r="W83" s="77">
        <f ca="1" t="shared" si="54"/>
        <v>10</v>
      </c>
      <c r="X83" s="33">
        <f ca="1" t="shared" si="54"/>
        <v>4.5</v>
      </c>
      <c r="Y83" s="77">
        <f ca="1" t="shared" si="54"/>
        <v>7</v>
      </c>
      <c r="Z83" s="33">
        <f ca="1" t="shared" si="54"/>
        <v>3.5</v>
      </c>
      <c r="AA83" s="77">
        <f ca="1" t="shared" si="54"/>
        <v>6</v>
      </c>
      <c r="AB83" s="33">
        <f ca="1" t="shared" si="54"/>
        <v>1</v>
      </c>
      <c r="AC83" s="33">
        <f ca="1" t="shared" si="55"/>
        <v>23</v>
      </c>
      <c r="AD83" s="52">
        <f ca="1" t="shared" si="55"/>
        <v>8.976989992994</v>
      </c>
      <c r="AE83" s="33">
        <f ca="1" t="shared" si="55"/>
        <v>3</v>
      </c>
    </row>
    <row r="84" spans="1:31" ht="15.75">
      <c r="A84" s="53" t="s">
        <v>97</v>
      </c>
      <c r="B84" s="53" t="s">
        <v>47</v>
      </c>
      <c r="C84" s="77">
        <v>6</v>
      </c>
      <c r="D84" s="33">
        <f t="shared" si="56"/>
        <v>11</v>
      </c>
      <c r="E84" s="77">
        <v>7</v>
      </c>
      <c r="F84" s="33">
        <f t="shared" si="57"/>
        <v>3.5</v>
      </c>
      <c r="G84" s="77">
        <v>4</v>
      </c>
      <c r="H84" s="33">
        <f t="shared" si="58"/>
        <v>4.5</v>
      </c>
      <c r="I84" s="33">
        <f t="shared" si="59"/>
        <v>6</v>
      </c>
      <c r="J84" s="33">
        <f t="shared" si="60"/>
        <v>7</v>
      </c>
      <c r="K84" s="33">
        <f t="shared" si="61"/>
        <v>4</v>
      </c>
      <c r="L84" s="33">
        <f t="shared" si="62"/>
        <v>17</v>
      </c>
      <c r="M84" s="52">
        <f t="shared" si="63"/>
        <v>18.982992993996</v>
      </c>
      <c r="N84" s="33">
        <f t="shared" si="64"/>
        <v>6</v>
      </c>
      <c r="P84" s="48">
        <f t="shared" si="65"/>
        <v>84</v>
      </c>
      <c r="Q84" s="48">
        <f t="shared" si="66"/>
        <v>83</v>
      </c>
      <c r="R84" s="48">
        <f ca="1" t="shared" si="67"/>
        <v>6.083</v>
      </c>
      <c r="S84" s="48">
        <f t="shared" si="68"/>
        <v>6</v>
      </c>
      <c r="T84" s="48">
        <f t="shared" si="69"/>
        <v>92</v>
      </c>
      <c r="U84" s="53" t="str">
        <f ca="1" t="shared" si="70"/>
        <v>ROJO DIAZ Patrick</v>
      </c>
      <c r="V84" s="55" t="str">
        <f ca="1" t="shared" si="70"/>
        <v>NO KILL 33</v>
      </c>
      <c r="W84" s="77">
        <f ca="1" t="shared" si="54"/>
        <v>15</v>
      </c>
      <c r="X84" s="33">
        <f ca="1" t="shared" si="54"/>
        <v>1</v>
      </c>
      <c r="Y84" s="77">
        <f ca="1" t="shared" si="54"/>
        <v>4</v>
      </c>
      <c r="Z84" s="33">
        <f ca="1" t="shared" si="54"/>
        <v>9.5</v>
      </c>
      <c r="AA84" s="77">
        <f ca="1" t="shared" si="54"/>
        <v>3</v>
      </c>
      <c r="AB84" s="33">
        <f ca="1" t="shared" si="54"/>
        <v>6</v>
      </c>
      <c r="AC84" s="33">
        <f ca="1" t="shared" si="55"/>
        <v>22</v>
      </c>
      <c r="AD84" s="52">
        <f ca="1" t="shared" si="55"/>
        <v>16.477984995997</v>
      </c>
      <c r="AE84" s="33">
        <f ca="1" t="shared" si="55"/>
        <v>4</v>
      </c>
    </row>
    <row r="85" spans="1:31" ht="15.75">
      <c r="A85" s="54" t="s">
        <v>124</v>
      </c>
      <c r="B85" s="53" t="s">
        <v>91</v>
      </c>
      <c r="C85" s="77">
        <v>8</v>
      </c>
      <c r="D85" s="33">
        <f t="shared" si="56"/>
        <v>8.5</v>
      </c>
      <c r="E85" s="77">
        <v>5</v>
      </c>
      <c r="F85" s="33">
        <f t="shared" si="57"/>
        <v>7.5</v>
      </c>
      <c r="G85" s="77">
        <v>1</v>
      </c>
      <c r="H85" s="33">
        <f t="shared" si="58"/>
        <v>10</v>
      </c>
      <c r="I85" s="33">
        <f t="shared" si="59"/>
        <v>8</v>
      </c>
      <c r="J85" s="33">
        <f t="shared" si="60"/>
        <v>5</v>
      </c>
      <c r="K85" s="33">
        <f t="shared" si="61"/>
        <v>1</v>
      </c>
      <c r="L85" s="33">
        <f t="shared" si="62"/>
        <v>14</v>
      </c>
      <c r="M85" s="52">
        <f t="shared" si="63"/>
        <v>25.985991994999</v>
      </c>
      <c r="N85" s="33">
        <f t="shared" si="64"/>
        <v>9.5</v>
      </c>
      <c r="P85" s="48">
        <f t="shared" si="65"/>
        <v>85</v>
      </c>
      <c r="Q85" s="48">
        <f t="shared" si="66"/>
        <v>84</v>
      </c>
      <c r="R85" s="48">
        <f ca="1" t="shared" si="67"/>
        <v>9.584</v>
      </c>
      <c r="S85" s="48">
        <f t="shared" si="68"/>
        <v>9</v>
      </c>
      <c r="T85" s="48">
        <f t="shared" si="69"/>
        <v>81</v>
      </c>
      <c r="U85" s="53" t="str">
        <f ca="1" t="shared" si="70"/>
        <v>COULON Jérome</v>
      </c>
      <c r="V85" s="55" t="str">
        <f ca="1" t="shared" si="70"/>
        <v>SALMO GARONNE</v>
      </c>
      <c r="W85" s="77">
        <f ca="1" t="shared" si="54"/>
        <v>9</v>
      </c>
      <c r="X85" s="33">
        <f ca="1" t="shared" si="54"/>
        <v>6</v>
      </c>
      <c r="Y85" s="77">
        <f ca="1" t="shared" si="54"/>
        <v>6</v>
      </c>
      <c r="Z85" s="33">
        <f ca="1" t="shared" si="54"/>
        <v>5.5</v>
      </c>
      <c r="AA85" s="77">
        <f ca="1" t="shared" si="54"/>
        <v>2</v>
      </c>
      <c r="AB85" s="33">
        <f ca="1" t="shared" si="54"/>
        <v>7.5</v>
      </c>
      <c r="AC85" s="33">
        <f ca="1" t="shared" si="55"/>
        <v>17</v>
      </c>
      <c r="AD85" s="52">
        <f ca="1" t="shared" si="55"/>
        <v>18.982990993998</v>
      </c>
      <c r="AE85" s="33">
        <f ca="1" t="shared" si="55"/>
        <v>5</v>
      </c>
    </row>
    <row r="86" spans="1:31" ht="15.75">
      <c r="A86" s="53" t="s">
        <v>147</v>
      </c>
      <c r="B86" s="53" t="s">
        <v>101</v>
      </c>
      <c r="C86" s="77">
        <v>4</v>
      </c>
      <c r="D86" s="33">
        <f t="shared" si="56"/>
        <v>13</v>
      </c>
      <c r="E86" s="77">
        <v>0</v>
      </c>
      <c r="F86" s="33">
        <f t="shared" si="57"/>
        <v>14</v>
      </c>
      <c r="G86" s="77">
        <v>0</v>
      </c>
      <c r="H86" s="33">
        <f t="shared" si="58"/>
        <v>13</v>
      </c>
      <c r="I86" s="33">
        <f t="shared" si="59"/>
        <v>4</v>
      </c>
      <c r="J86" s="33">
        <f t="shared" si="60"/>
        <v>0</v>
      </c>
      <c r="K86" s="33">
        <f t="shared" si="61"/>
        <v>0</v>
      </c>
      <c r="L86" s="33">
        <f t="shared" si="62"/>
        <v>4</v>
      </c>
      <c r="M86" s="52">
        <f t="shared" si="63"/>
        <v>39.995996000000005</v>
      </c>
      <c r="N86" s="33">
        <f t="shared" si="64"/>
        <v>14</v>
      </c>
      <c r="P86" s="48">
        <f t="shared" si="65"/>
        <v>86</v>
      </c>
      <c r="Q86" s="48">
        <f t="shared" si="66"/>
        <v>85</v>
      </c>
      <c r="R86" s="48">
        <f ca="1" t="shared" si="67"/>
        <v>14.085</v>
      </c>
      <c r="S86" s="48">
        <f t="shared" si="68"/>
        <v>14</v>
      </c>
      <c r="T86" s="48">
        <f t="shared" si="69"/>
        <v>83</v>
      </c>
      <c r="U86" s="54" t="str">
        <f ca="1" t="shared" si="70"/>
        <v>LEYGNIER Sylvain</v>
      </c>
      <c r="V86" s="55" t="str">
        <f ca="1" t="shared" si="70"/>
        <v>APG38</v>
      </c>
      <c r="W86" s="77">
        <f ca="1" t="shared" si="54"/>
        <v>6</v>
      </c>
      <c r="X86" s="33">
        <f ca="1" t="shared" si="54"/>
        <v>11</v>
      </c>
      <c r="Y86" s="77">
        <f ca="1" t="shared" si="54"/>
        <v>7</v>
      </c>
      <c r="Z86" s="33">
        <f ca="1" t="shared" si="54"/>
        <v>3.5</v>
      </c>
      <c r="AA86" s="77">
        <f ca="1" t="shared" si="54"/>
        <v>4</v>
      </c>
      <c r="AB86" s="33">
        <f ca="1" t="shared" si="54"/>
        <v>4.5</v>
      </c>
      <c r="AC86" s="33">
        <f ca="1" t="shared" si="55"/>
        <v>17</v>
      </c>
      <c r="AD86" s="52">
        <f ca="1" t="shared" si="55"/>
        <v>18.982992993996</v>
      </c>
      <c r="AE86" s="33">
        <f ca="1" t="shared" si="55"/>
        <v>6</v>
      </c>
    </row>
    <row r="87" spans="1:31" ht="15" customHeight="1">
      <c r="A87" s="54" t="s">
        <v>95</v>
      </c>
      <c r="B87" s="53" t="s">
        <v>96</v>
      </c>
      <c r="C87" s="77">
        <v>12</v>
      </c>
      <c r="D87" s="33">
        <f t="shared" si="56"/>
        <v>2</v>
      </c>
      <c r="E87" s="77">
        <v>15</v>
      </c>
      <c r="F87" s="33">
        <f t="shared" si="57"/>
        <v>1</v>
      </c>
      <c r="G87" s="77">
        <v>4</v>
      </c>
      <c r="H87" s="33">
        <f t="shared" si="58"/>
        <v>4.5</v>
      </c>
      <c r="I87" s="33">
        <f t="shared" si="59"/>
        <v>12</v>
      </c>
      <c r="J87" s="33">
        <f t="shared" si="60"/>
        <v>15</v>
      </c>
      <c r="K87" s="33">
        <f t="shared" si="61"/>
        <v>4</v>
      </c>
      <c r="L87" s="33">
        <f t="shared" si="62"/>
        <v>31</v>
      </c>
      <c r="M87" s="52">
        <f t="shared" si="63"/>
        <v>7.4689849879959995</v>
      </c>
      <c r="N87" s="33">
        <f t="shared" si="64"/>
        <v>1</v>
      </c>
      <c r="P87" s="48">
        <f t="shared" si="65"/>
        <v>87</v>
      </c>
      <c r="Q87" s="48">
        <f t="shared" si="66"/>
        <v>86</v>
      </c>
      <c r="R87" s="48">
        <f ca="1" t="shared" si="67"/>
        <v>1.086</v>
      </c>
      <c r="S87" s="48">
        <f t="shared" si="68"/>
        <v>1</v>
      </c>
      <c r="T87" s="48">
        <f t="shared" si="69"/>
        <v>88</v>
      </c>
      <c r="U87" s="53" t="str">
        <f ca="1" t="shared" si="70"/>
        <v>BARRERE J. Baptiste</v>
      </c>
      <c r="V87" s="55" t="str">
        <f ca="1" t="shared" si="70"/>
        <v>PSM ARTICO</v>
      </c>
      <c r="W87" s="77">
        <f ca="1" t="shared" si="54"/>
        <v>8</v>
      </c>
      <c r="X87" s="33">
        <f ca="1" t="shared" si="54"/>
        <v>8.5</v>
      </c>
      <c r="Y87" s="77">
        <f ca="1" t="shared" si="54"/>
        <v>4</v>
      </c>
      <c r="Z87" s="33">
        <f ca="1" t="shared" si="54"/>
        <v>9.5</v>
      </c>
      <c r="AA87" s="77">
        <f ca="1" t="shared" si="54"/>
        <v>5</v>
      </c>
      <c r="AB87" s="33">
        <f ca="1" t="shared" si="54"/>
        <v>2.5</v>
      </c>
      <c r="AC87" s="33">
        <f ca="1" t="shared" si="55"/>
        <v>17</v>
      </c>
      <c r="AD87" s="52">
        <f ca="1" t="shared" si="55"/>
        <v>20.482991994996</v>
      </c>
      <c r="AE87" s="33">
        <f ca="1" t="shared" si="55"/>
        <v>7</v>
      </c>
    </row>
    <row r="88" spans="1:31" ht="15.75">
      <c r="A88" s="53" t="s">
        <v>33</v>
      </c>
      <c r="B88" s="53" t="s">
        <v>91</v>
      </c>
      <c r="C88" s="77">
        <v>10</v>
      </c>
      <c r="D88" s="33">
        <f t="shared" si="56"/>
        <v>4.5</v>
      </c>
      <c r="E88" s="77">
        <v>7</v>
      </c>
      <c r="F88" s="33">
        <f t="shared" si="57"/>
        <v>3.5</v>
      </c>
      <c r="G88" s="77">
        <v>6</v>
      </c>
      <c r="H88" s="33">
        <f t="shared" si="58"/>
        <v>1</v>
      </c>
      <c r="I88" s="33">
        <f t="shared" si="59"/>
        <v>10</v>
      </c>
      <c r="J88" s="33">
        <f t="shared" si="60"/>
        <v>7</v>
      </c>
      <c r="K88" s="33">
        <f t="shared" si="61"/>
        <v>6</v>
      </c>
      <c r="L88" s="33">
        <f t="shared" si="62"/>
        <v>23</v>
      </c>
      <c r="M88" s="52">
        <f t="shared" si="63"/>
        <v>8.976989992994</v>
      </c>
      <c r="N88" s="33">
        <f t="shared" si="64"/>
        <v>3</v>
      </c>
      <c r="P88" s="48">
        <f t="shared" si="65"/>
        <v>88</v>
      </c>
      <c r="Q88" s="48">
        <f t="shared" si="66"/>
        <v>87</v>
      </c>
      <c r="R88" s="48">
        <f ca="1" t="shared" si="67"/>
        <v>3.087</v>
      </c>
      <c r="S88" s="48">
        <f t="shared" si="68"/>
        <v>3</v>
      </c>
      <c r="T88" s="48">
        <f t="shared" si="69"/>
        <v>91</v>
      </c>
      <c r="U88" s="53" t="str">
        <f ca="1" t="shared" si="70"/>
        <v>CONTACOLLI Loic</v>
      </c>
      <c r="V88" s="55" t="str">
        <f ca="1" t="shared" si="70"/>
        <v>TRUITE TOC</v>
      </c>
      <c r="W88" s="77">
        <f ca="1" t="shared" si="54"/>
        <v>10</v>
      </c>
      <c r="X88" s="33">
        <f ca="1" t="shared" si="54"/>
        <v>4.5</v>
      </c>
      <c r="Y88" s="77">
        <f ca="1" t="shared" si="54"/>
        <v>6</v>
      </c>
      <c r="Z88" s="33">
        <f ca="1" t="shared" si="54"/>
        <v>5.5</v>
      </c>
      <c r="AA88" s="77">
        <f ca="1" t="shared" si="54"/>
        <v>0</v>
      </c>
      <c r="AB88" s="33">
        <f ca="1" t="shared" si="54"/>
        <v>13</v>
      </c>
      <c r="AC88" s="33">
        <f ca="1" t="shared" si="55"/>
        <v>16</v>
      </c>
      <c r="AD88" s="52">
        <f ca="1" t="shared" si="55"/>
        <v>22.983989994</v>
      </c>
      <c r="AE88" s="33">
        <f ca="1" t="shared" si="55"/>
        <v>8</v>
      </c>
    </row>
    <row r="89" spans="1:31" ht="15.75">
      <c r="A89" s="53" t="s">
        <v>121</v>
      </c>
      <c r="B89" s="53" t="s">
        <v>101</v>
      </c>
      <c r="C89" s="77">
        <v>8</v>
      </c>
      <c r="D89" s="33">
        <f t="shared" si="56"/>
        <v>8.5</v>
      </c>
      <c r="E89" s="77">
        <v>4</v>
      </c>
      <c r="F89" s="33">
        <f t="shared" si="57"/>
        <v>9.5</v>
      </c>
      <c r="G89" s="77">
        <v>5</v>
      </c>
      <c r="H89" s="33">
        <f t="shared" si="58"/>
        <v>2.5</v>
      </c>
      <c r="I89" s="33">
        <f t="shared" si="59"/>
        <v>8</v>
      </c>
      <c r="J89" s="33">
        <f t="shared" si="60"/>
        <v>4</v>
      </c>
      <c r="K89" s="33">
        <f t="shared" si="61"/>
        <v>5</v>
      </c>
      <c r="L89" s="33">
        <f t="shared" si="62"/>
        <v>17</v>
      </c>
      <c r="M89" s="52">
        <f t="shared" si="63"/>
        <v>20.482991994996</v>
      </c>
      <c r="N89" s="33">
        <f t="shared" si="64"/>
        <v>7</v>
      </c>
      <c r="P89" s="48">
        <f t="shared" si="65"/>
        <v>89</v>
      </c>
      <c r="Q89" s="48">
        <f t="shared" si="66"/>
        <v>88</v>
      </c>
      <c r="R89" s="48">
        <f ca="1" t="shared" si="67"/>
        <v>7.088</v>
      </c>
      <c r="S89" s="48">
        <f t="shared" si="68"/>
        <v>7</v>
      </c>
      <c r="T89" s="48">
        <f t="shared" si="69"/>
        <v>84</v>
      </c>
      <c r="U89" s="54" t="str">
        <f ca="1" t="shared" si="70"/>
        <v>HUGUET Stéphane</v>
      </c>
      <c r="V89" s="55" t="str">
        <f ca="1" t="shared" si="70"/>
        <v>SALMO TOC</v>
      </c>
      <c r="W89" s="77">
        <f ca="1" t="shared" si="54"/>
        <v>8</v>
      </c>
      <c r="X89" s="33">
        <f ca="1" t="shared" si="54"/>
        <v>8.5</v>
      </c>
      <c r="Y89" s="77">
        <f ca="1" t="shared" si="54"/>
        <v>5</v>
      </c>
      <c r="Z89" s="33">
        <f ca="1" t="shared" si="54"/>
        <v>7.5</v>
      </c>
      <c r="AA89" s="77">
        <f ca="1" t="shared" si="54"/>
        <v>1</v>
      </c>
      <c r="AB89" s="33">
        <f ca="1" t="shared" si="54"/>
        <v>10</v>
      </c>
      <c r="AC89" s="33">
        <f ca="1" t="shared" si="55"/>
        <v>14</v>
      </c>
      <c r="AD89" s="52">
        <f ca="1" t="shared" si="55"/>
        <v>25.985991994999</v>
      </c>
      <c r="AE89" s="33">
        <f ca="1" t="shared" si="55"/>
        <v>9.5</v>
      </c>
    </row>
    <row r="90" spans="1:31" ht="15.75">
      <c r="A90" s="53" t="s">
        <v>125</v>
      </c>
      <c r="B90" s="53" t="s">
        <v>100</v>
      </c>
      <c r="C90" s="77">
        <v>8</v>
      </c>
      <c r="D90" s="33">
        <f t="shared" si="56"/>
        <v>8.5</v>
      </c>
      <c r="E90" s="77">
        <v>3</v>
      </c>
      <c r="F90" s="33">
        <f t="shared" si="57"/>
        <v>11.5</v>
      </c>
      <c r="G90" s="77">
        <v>1</v>
      </c>
      <c r="H90" s="33">
        <f t="shared" si="58"/>
        <v>10</v>
      </c>
      <c r="I90" s="33">
        <f t="shared" si="59"/>
        <v>8</v>
      </c>
      <c r="J90" s="33">
        <f t="shared" si="60"/>
        <v>3</v>
      </c>
      <c r="K90" s="33">
        <f t="shared" si="61"/>
        <v>1</v>
      </c>
      <c r="L90" s="33">
        <f t="shared" si="62"/>
        <v>12</v>
      </c>
      <c r="M90" s="52">
        <f t="shared" si="63"/>
        <v>29.987991996999</v>
      </c>
      <c r="N90" s="33">
        <f t="shared" si="64"/>
        <v>11</v>
      </c>
      <c r="P90" s="48">
        <f t="shared" si="65"/>
        <v>90</v>
      </c>
      <c r="Q90" s="48">
        <f t="shared" si="66"/>
        <v>89</v>
      </c>
      <c r="R90" s="48">
        <f ca="1" t="shared" si="67"/>
        <v>11.089</v>
      </c>
      <c r="S90" s="48">
        <f t="shared" si="68"/>
        <v>11</v>
      </c>
      <c r="T90" s="48">
        <f t="shared" si="69"/>
        <v>90</v>
      </c>
      <c r="U90" s="53" t="str">
        <f ca="1" t="shared" si="70"/>
        <v>LAFAGE Thierry</v>
      </c>
      <c r="V90" s="55" t="str">
        <f ca="1" t="shared" si="70"/>
        <v>NO KILL 09</v>
      </c>
      <c r="W90" s="77">
        <f ca="1" t="shared" si="54"/>
        <v>8</v>
      </c>
      <c r="X90" s="33">
        <f ca="1" t="shared" si="54"/>
        <v>8.5</v>
      </c>
      <c r="Y90" s="77">
        <f ca="1" t="shared" si="54"/>
        <v>5</v>
      </c>
      <c r="Z90" s="33">
        <f ca="1" t="shared" si="54"/>
        <v>7.5</v>
      </c>
      <c r="AA90" s="77">
        <f ca="1" t="shared" si="54"/>
        <v>1</v>
      </c>
      <c r="AB90" s="33">
        <f ca="1" t="shared" si="54"/>
        <v>10</v>
      </c>
      <c r="AC90" s="33">
        <f ca="1" t="shared" si="55"/>
        <v>14</v>
      </c>
      <c r="AD90" s="52">
        <f ca="1" t="shared" si="55"/>
        <v>25.985991994999</v>
      </c>
      <c r="AE90" s="33">
        <f ca="1" t="shared" si="55"/>
        <v>9.5</v>
      </c>
    </row>
    <row r="91" spans="1:31" ht="15" customHeight="1">
      <c r="A91" s="53" t="s">
        <v>3</v>
      </c>
      <c r="B91" s="53" t="s">
        <v>89</v>
      </c>
      <c r="C91" s="77">
        <v>8</v>
      </c>
      <c r="D91" s="33">
        <f t="shared" si="56"/>
        <v>8.5</v>
      </c>
      <c r="E91" s="77">
        <v>5</v>
      </c>
      <c r="F91" s="33">
        <f t="shared" si="57"/>
        <v>7.5</v>
      </c>
      <c r="G91" s="77">
        <v>1</v>
      </c>
      <c r="H91" s="33">
        <f t="shared" si="58"/>
        <v>10</v>
      </c>
      <c r="I91" s="33">
        <f t="shared" si="59"/>
        <v>8</v>
      </c>
      <c r="J91" s="33">
        <f t="shared" si="60"/>
        <v>5</v>
      </c>
      <c r="K91" s="33">
        <f t="shared" si="61"/>
        <v>1</v>
      </c>
      <c r="L91" s="33">
        <f t="shared" si="62"/>
        <v>14</v>
      </c>
      <c r="M91" s="52">
        <f t="shared" si="63"/>
        <v>25.985991994999</v>
      </c>
      <c r="N91" s="33">
        <f t="shared" si="64"/>
        <v>9.5</v>
      </c>
      <c r="P91" s="48">
        <f t="shared" si="65"/>
        <v>91</v>
      </c>
      <c r="Q91" s="48">
        <f t="shared" si="66"/>
        <v>90</v>
      </c>
      <c r="R91" s="48">
        <f ca="1" t="shared" si="67"/>
        <v>9.59</v>
      </c>
      <c r="S91" s="48">
        <f t="shared" si="68"/>
        <v>10</v>
      </c>
      <c r="T91" s="48">
        <f t="shared" si="69"/>
        <v>89</v>
      </c>
      <c r="U91" s="54" t="str">
        <f ca="1" t="shared" si="70"/>
        <v>ARSEGUET Bastien</v>
      </c>
      <c r="V91" s="55" t="str">
        <f ca="1" t="shared" si="70"/>
        <v>NO KILL 33</v>
      </c>
      <c r="W91" s="77">
        <f ca="1" t="shared" si="54"/>
        <v>8</v>
      </c>
      <c r="X91" s="33">
        <f ca="1" t="shared" si="54"/>
        <v>8.5</v>
      </c>
      <c r="Y91" s="77">
        <f ca="1" t="shared" si="54"/>
        <v>3</v>
      </c>
      <c r="Z91" s="33">
        <f ca="1" t="shared" si="54"/>
        <v>11.5</v>
      </c>
      <c r="AA91" s="77">
        <f ca="1" t="shared" si="54"/>
        <v>1</v>
      </c>
      <c r="AB91" s="33">
        <f ca="1" t="shared" si="54"/>
        <v>10</v>
      </c>
      <c r="AC91" s="33">
        <f ca="1" t="shared" si="55"/>
        <v>12</v>
      </c>
      <c r="AD91" s="52">
        <f ca="1" t="shared" si="55"/>
        <v>29.987991996999</v>
      </c>
      <c r="AE91" s="33">
        <f ca="1" t="shared" si="55"/>
        <v>11</v>
      </c>
    </row>
    <row r="92" spans="1:31" ht="15.75">
      <c r="A92" s="53" t="s">
        <v>120</v>
      </c>
      <c r="B92" s="53" t="s">
        <v>102</v>
      </c>
      <c r="C92" s="77">
        <v>10</v>
      </c>
      <c r="D92" s="33">
        <f t="shared" si="56"/>
        <v>4.5</v>
      </c>
      <c r="E92" s="77">
        <v>6</v>
      </c>
      <c r="F92" s="33">
        <f t="shared" si="57"/>
        <v>5.5</v>
      </c>
      <c r="G92" s="77">
        <v>0</v>
      </c>
      <c r="H92" s="33">
        <f t="shared" si="58"/>
        <v>13</v>
      </c>
      <c r="I92" s="33">
        <f t="shared" si="59"/>
        <v>10</v>
      </c>
      <c r="J92" s="33">
        <f t="shared" si="60"/>
        <v>6</v>
      </c>
      <c r="K92" s="33">
        <f t="shared" si="61"/>
        <v>0</v>
      </c>
      <c r="L92" s="33">
        <f t="shared" si="62"/>
        <v>16</v>
      </c>
      <c r="M92" s="52">
        <f t="shared" si="63"/>
        <v>22.983989994</v>
      </c>
      <c r="N92" s="33">
        <f t="shared" si="64"/>
        <v>8</v>
      </c>
      <c r="P92" s="48">
        <f t="shared" si="65"/>
        <v>92</v>
      </c>
      <c r="Q92" s="48">
        <f t="shared" si="66"/>
        <v>91</v>
      </c>
      <c r="R92" s="48">
        <f ca="1" t="shared" si="67"/>
        <v>8.091</v>
      </c>
      <c r="S92" s="48">
        <f t="shared" si="68"/>
        <v>8</v>
      </c>
      <c r="T92" s="48">
        <f t="shared" si="69"/>
        <v>80</v>
      </c>
      <c r="U92" s="45" t="str">
        <f ca="1" t="shared" si="70"/>
        <v>AISSAOUI Farid</v>
      </c>
      <c r="V92" s="55" t="str">
        <f ca="1" t="shared" si="70"/>
        <v>TRUITE TOC</v>
      </c>
      <c r="W92" s="77">
        <f ca="1" t="shared" si="54"/>
        <v>4</v>
      </c>
      <c r="X92" s="33">
        <f ca="1" t="shared" si="54"/>
        <v>13</v>
      </c>
      <c r="Y92" s="77">
        <f ca="1" t="shared" si="54"/>
        <v>3</v>
      </c>
      <c r="Z92" s="33">
        <f ca="1" t="shared" si="54"/>
        <v>11.5</v>
      </c>
      <c r="AA92" s="77">
        <f ca="1" t="shared" si="54"/>
        <v>2</v>
      </c>
      <c r="AB92" s="33">
        <f ca="1" t="shared" si="54"/>
        <v>7.5</v>
      </c>
      <c r="AC92" s="33">
        <f ca="1" t="shared" si="55"/>
        <v>9</v>
      </c>
      <c r="AD92" s="52">
        <f ca="1" t="shared" si="55"/>
        <v>31.990995996998</v>
      </c>
      <c r="AE92" s="33">
        <f ca="1" t="shared" si="55"/>
        <v>12</v>
      </c>
    </row>
    <row r="93" spans="1:31" ht="15.75">
      <c r="A93" s="53" t="s">
        <v>118</v>
      </c>
      <c r="B93" s="53" t="s">
        <v>100</v>
      </c>
      <c r="C93" s="77">
        <v>15</v>
      </c>
      <c r="D93" s="33">
        <f t="shared" si="56"/>
        <v>1</v>
      </c>
      <c r="E93" s="77">
        <v>4</v>
      </c>
      <c r="F93" s="33">
        <f t="shared" si="57"/>
        <v>9.5</v>
      </c>
      <c r="G93" s="77">
        <v>3</v>
      </c>
      <c r="H93" s="33">
        <f t="shared" si="58"/>
        <v>6</v>
      </c>
      <c r="I93" s="33">
        <f t="shared" si="59"/>
        <v>15</v>
      </c>
      <c r="J93" s="33">
        <f t="shared" si="60"/>
        <v>4</v>
      </c>
      <c r="K93" s="33">
        <f t="shared" si="61"/>
        <v>3</v>
      </c>
      <c r="L93" s="33">
        <f t="shared" si="62"/>
        <v>22</v>
      </c>
      <c r="M93" s="52">
        <f t="shared" si="63"/>
        <v>16.477984995997</v>
      </c>
      <c r="N93" s="33">
        <f t="shared" si="64"/>
        <v>4</v>
      </c>
      <c r="P93" s="48">
        <f t="shared" si="65"/>
        <v>93</v>
      </c>
      <c r="Q93" s="48">
        <f t="shared" si="66"/>
        <v>92</v>
      </c>
      <c r="R93" s="48">
        <f ca="1" t="shared" si="67"/>
        <v>4.092</v>
      </c>
      <c r="S93" s="48">
        <f t="shared" si="68"/>
        <v>4</v>
      </c>
      <c r="T93" s="48">
        <f t="shared" si="69"/>
        <v>93</v>
      </c>
      <c r="U93" s="53" t="str">
        <f ca="1" t="shared" si="70"/>
        <v>SARGEANE Reda</v>
      </c>
      <c r="V93" s="55" t="str">
        <f ca="1" t="shared" si="70"/>
        <v>NO KILL 09</v>
      </c>
      <c r="W93" s="77">
        <f ca="1" t="shared" si="54"/>
        <v>4</v>
      </c>
      <c r="X93" s="33">
        <f ca="1" t="shared" si="54"/>
        <v>13</v>
      </c>
      <c r="Y93" s="77">
        <f ca="1" t="shared" si="54"/>
        <v>2</v>
      </c>
      <c r="Z93" s="33">
        <f ca="1" t="shared" si="54"/>
        <v>13</v>
      </c>
      <c r="AA93" s="77">
        <f ca="1" t="shared" si="54"/>
        <v>0</v>
      </c>
      <c r="AB93" s="33">
        <f ca="1" t="shared" si="54"/>
        <v>13</v>
      </c>
      <c r="AC93" s="33">
        <f ca="1" t="shared" si="55"/>
        <v>6</v>
      </c>
      <c r="AD93" s="52">
        <f ca="1" t="shared" si="55"/>
        <v>38.993995998</v>
      </c>
      <c r="AE93" s="33">
        <f ca="1" t="shared" si="55"/>
        <v>13</v>
      </c>
    </row>
    <row r="94" spans="1:31" ht="16.5" thickBot="1">
      <c r="A94" s="83" t="s">
        <v>10</v>
      </c>
      <c r="B94" s="83" t="s">
        <v>89</v>
      </c>
      <c r="C94" s="33">
        <v>4</v>
      </c>
      <c r="D94" s="33">
        <f t="shared" si="56"/>
        <v>13</v>
      </c>
      <c r="E94" s="33">
        <v>2</v>
      </c>
      <c r="F94" s="33">
        <f t="shared" si="57"/>
        <v>13</v>
      </c>
      <c r="G94" s="33">
        <v>0</v>
      </c>
      <c r="H94" s="33">
        <f t="shared" si="58"/>
        <v>13</v>
      </c>
      <c r="I94" s="33">
        <f t="shared" si="59"/>
        <v>4</v>
      </c>
      <c r="J94" s="33">
        <f t="shared" si="60"/>
        <v>2</v>
      </c>
      <c r="K94" s="33">
        <f t="shared" si="61"/>
        <v>0</v>
      </c>
      <c r="L94" s="33">
        <f t="shared" si="62"/>
        <v>6</v>
      </c>
      <c r="M94" s="52">
        <f t="shared" si="63"/>
        <v>38.993995998</v>
      </c>
      <c r="N94" s="33">
        <f t="shared" si="64"/>
        <v>13</v>
      </c>
      <c r="P94" s="48">
        <f t="shared" si="65"/>
        <v>94</v>
      </c>
      <c r="Q94" s="48">
        <f t="shared" si="66"/>
        <v>93</v>
      </c>
      <c r="R94" s="48">
        <f ca="1" t="shared" si="67"/>
        <v>13.093</v>
      </c>
      <c r="S94" s="48">
        <f t="shared" si="68"/>
        <v>13</v>
      </c>
      <c r="T94" s="48">
        <f t="shared" si="69"/>
        <v>85</v>
      </c>
      <c r="U94" s="53" t="str">
        <f ca="1" t="shared" si="70"/>
        <v>HERNANDEZ Clément</v>
      </c>
      <c r="V94" s="55" t="str">
        <f ca="1" t="shared" si="70"/>
        <v>PSM ARTICO</v>
      </c>
      <c r="W94" s="77">
        <f ca="1" t="shared" si="54"/>
        <v>4</v>
      </c>
      <c r="X94" s="33">
        <f ca="1" t="shared" si="54"/>
        <v>13</v>
      </c>
      <c r="Y94" s="77">
        <f ca="1" t="shared" si="54"/>
        <v>0</v>
      </c>
      <c r="Z94" s="33">
        <f ca="1" t="shared" si="54"/>
        <v>14</v>
      </c>
      <c r="AA94" s="77">
        <f ca="1" t="shared" si="54"/>
        <v>0</v>
      </c>
      <c r="AB94" s="33">
        <f ca="1" t="shared" si="54"/>
        <v>13</v>
      </c>
      <c r="AC94" s="33">
        <f ca="1" t="shared" si="55"/>
        <v>4</v>
      </c>
      <c r="AD94" s="52">
        <f ca="1" t="shared" si="55"/>
        <v>39.995996000000005</v>
      </c>
      <c r="AE94" s="33">
        <f ca="1" t="shared" si="55"/>
        <v>14</v>
      </c>
    </row>
    <row r="95" spans="1:31" ht="15.75">
      <c r="A95" s="33"/>
      <c r="B95" s="33"/>
      <c r="C95" s="33"/>
      <c r="D95" s="33">
        <f t="shared" si="56"/>
      </c>
      <c r="E95" s="33"/>
      <c r="F95" s="33">
        <f t="shared" si="57"/>
      </c>
      <c r="G95" s="33"/>
      <c r="H95" s="33"/>
      <c r="I95" s="33">
        <f t="shared" si="59"/>
        <v>0</v>
      </c>
      <c r="J95" s="33">
        <f t="shared" si="60"/>
        <v>0</v>
      </c>
      <c r="K95" s="33">
        <f t="shared" si="61"/>
        <v>0</v>
      </c>
      <c r="L95" s="33">
        <f t="shared" si="62"/>
      </c>
      <c r="M95" s="52">
        <f t="shared" si="63"/>
        <v>200</v>
      </c>
      <c r="N95" s="33">
        <f t="shared" si="64"/>
      </c>
      <c r="P95" s="48" t="b">
        <f t="shared" si="65"/>
        <v>0</v>
      </c>
      <c r="Q95" s="48">
        <f t="shared" si="66"/>
      </c>
      <c r="R95" s="48">
        <f ca="1" t="shared" si="67"/>
      </c>
      <c r="S95" s="48">
        <f t="shared" si="68"/>
      </c>
      <c r="T95" s="48">
        <f t="shared" si="69"/>
      </c>
      <c r="U95" s="53">
        <f ca="1" t="shared" si="70"/>
      </c>
      <c r="V95" s="55">
        <f ca="1" t="shared" si="70"/>
      </c>
      <c r="W95" s="33">
        <f ca="1" t="shared" si="54"/>
      </c>
      <c r="X95" s="33">
        <f ca="1" t="shared" si="54"/>
      </c>
      <c r="Y95" s="33">
        <f ca="1" t="shared" si="54"/>
      </c>
      <c r="Z95" s="33">
        <f ca="1" t="shared" si="54"/>
      </c>
      <c r="AA95" s="33">
        <f ca="1" t="shared" si="54"/>
      </c>
      <c r="AB95" s="33">
        <f ca="1" t="shared" si="54"/>
      </c>
      <c r="AC95" s="33">
        <f ca="1" t="shared" si="55"/>
      </c>
      <c r="AD95" s="52">
        <f ca="1" t="shared" si="55"/>
      </c>
      <c r="AE95" s="33">
        <f ca="1" t="shared" si="55"/>
      </c>
    </row>
    <row r="96" spans="1:31" ht="15.75">
      <c r="A96" s="33"/>
      <c r="B96" s="33"/>
      <c r="C96" s="33"/>
      <c r="D96" s="33">
        <f t="shared" si="56"/>
      </c>
      <c r="E96" s="33"/>
      <c r="F96" s="33">
        <f t="shared" si="57"/>
      </c>
      <c r="G96" s="33"/>
      <c r="H96" s="33">
        <f t="shared" si="58"/>
      </c>
      <c r="I96" s="33">
        <f t="shared" si="59"/>
        <v>0</v>
      </c>
      <c r="J96" s="33">
        <f t="shared" si="60"/>
        <v>0</v>
      </c>
      <c r="K96" s="33">
        <f t="shared" si="61"/>
        <v>0</v>
      </c>
      <c r="L96" s="33">
        <f t="shared" si="62"/>
      </c>
      <c r="M96" s="52">
        <f t="shared" si="63"/>
        <v>200</v>
      </c>
      <c r="N96" s="33">
        <f t="shared" si="64"/>
      </c>
      <c r="P96" s="48" t="b">
        <f t="shared" si="65"/>
        <v>0</v>
      </c>
      <c r="Q96" s="48">
        <f t="shared" si="66"/>
      </c>
      <c r="R96" s="48">
        <f ca="1" t="shared" si="67"/>
      </c>
      <c r="S96" s="48">
        <f t="shared" si="68"/>
      </c>
      <c r="T96" s="48">
        <f t="shared" si="69"/>
      </c>
      <c r="U96" s="53">
        <f ca="1" t="shared" si="70"/>
      </c>
      <c r="V96" s="55">
        <f ca="1" t="shared" si="70"/>
      </c>
      <c r="W96" s="33">
        <f ca="1" t="shared" si="54"/>
      </c>
      <c r="X96" s="33">
        <f ca="1" t="shared" si="54"/>
      </c>
      <c r="Y96" s="33">
        <f ca="1" t="shared" si="54"/>
      </c>
      <c r="Z96" s="33">
        <f ca="1" t="shared" si="54"/>
      </c>
      <c r="AA96" s="33">
        <f ca="1" t="shared" si="54"/>
      </c>
      <c r="AB96" s="33">
        <f ca="1" t="shared" si="54"/>
      </c>
      <c r="AC96" s="33">
        <f ca="1" t="shared" si="55"/>
      </c>
      <c r="AD96" s="52">
        <f ca="1" t="shared" si="55"/>
      </c>
      <c r="AE96" s="33">
        <f ca="1" t="shared" si="55"/>
      </c>
    </row>
    <row r="97" spans="1:31" ht="15.75">
      <c r="A97" s="33"/>
      <c r="B97" s="33"/>
      <c r="C97" s="33"/>
      <c r="D97" s="33">
        <f t="shared" si="56"/>
      </c>
      <c r="E97" s="33"/>
      <c r="F97" s="33">
        <f t="shared" si="57"/>
      </c>
      <c r="G97" s="33"/>
      <c r="H97" s="33">
        <f t="shared" si="58"/>
      </c>
      <c r="I97" s="33">
        <f t="shared" si="59"/>
        <v>0</v>
      </c>
      <c r="J97" s="33">
        <f t="shared" si="60"/>
        <v>0</v>
      </c>
      <c r="K97" s="33">
        <f t="shared" si="61"/>
        <v>0</v>
      </c>
      <c r="L97" s="33">
        <f t="shared" si="62"/>
      </c>
      <c r="M97" s="52">
        <f t="shared" si="63"/>
        <v>200</v>
      </c>
      <c r="N97" s="33">
        <f t="shared" si="64"/>
      </c>
      <c r="P97" s="48" t="b">
        <f t="shared" si="65"/>
        <v>0</v>
      </c>
      <c r="Q97" s="48">
        <f t="shared" si="66"/>
      </c>
      <c r="R97" s="48">
        <f ca="1" t="shared" si="67"/>
      </c>
      <c r="S97" s="48">
        <f t="shared" si="68"/>
      </c>
      <c r="T97" s="48">
        <f t="shared" si="69"/>
      </c>
      <c r="U97" s="53">
        <f ca="1" t="shared" si="70"/>
      </c>
      <c r="V97" s="55">
        <f ca="1" t="shared" si="70"/>
      </c>
      <c r="W97" s="33">
        <f ca="1" t="shared" si="54"/>
      </c>
      <c r="X97" s="33">
        <f ca="1" t="shared" si="54"/>
      </c>
      <c r="Y97" s="33">
        <f ca="1" t="shared" si="54"/>
      </c>
      <c r="Z97" s="33">
        <f ca="1" t="shared" si="54"/>
      </c>
      <c r="AA97" s="33">
        <f ca="1" t="shared" si="54"/>
      </c>
      <c r="AB97" s="33">
        <f ca="1" t="shared" si="54"/>
      </c>
      <c r="AC97" s="33">
        <f ca="1" t="shared" si="55"/>
      </c>
      <c r="AD97" s="52">
        <f ca="1" t="shared" si="55"/>
      </c>
      <c r="AE97" s="33">
        <f ca="1" t="shared" si="55"/>
      </c>
    </row>
    <row r="98" spans="1:31" ht="15.75">
      <c r="A98" s="33"/>
      <c r="B98" s="33"/>
      <c r="C98" s="33"/>
      <c r="D98" s="33">
        <f t="shared" si="56"/>
      </c>
      <c r="E98" s="33"/>
      <c r="F98" s="33">
        <f t="shared" si="57"/>
      </c>
      <c r="G98" s="33"/>
      <c r="H98" s="33">
        <f t="shared" si="58"/>
      </c>
      <c r="I98" s="33">
        <f t="shared" si="59"/>
        <v>0</v>
      </c>
      <c r="J98" s="33">
        <f t="shared" si="60"/>
        <v>0</v>
      </c>
      <c r="K98" s="33">
        <f t="shared" si="61"/>
        <v>0</v>
      </c>
      <c r="L98" s="33">
        <f t="shared" si="62"/>
      </c>
      <c r="M98" s="52">
        <f t="shared" si="63"/>
        <v>200</v>
      </c>
      <c r="N98" s="33">
        <f t="shared" si="64"/>
      </c>
      <c r="P98" s="48" t="b">
        <f t="shared" si="65"/>
        <v>0</v>
      </c>
      <c r="Q98" s="48">
        <f t="shared" si="66"/>
      </c>
      <c r="R98" s="48">
        <f ca="1" t="shared" si="67"/>
      </c>
      <c r="S98" s="48">
        <f t="shared" si="68"/>
      </c>
      <c r="T98" s="48">
        <f t="shared" si="69"/>
      </c>
      <c r="U98" s="53">
        <f ca="1" t="shared" si="70"/>
      </c>
      <c r="V98" s="55">
        <f ca="1" t="shared" si="70"/>
      </c>
      <c r="W98" s="33">
        <f ca="1" t="shared" si="54"/>
      </c>
      <c r="X98" s="33">
        <f ca="1" t="shared" si="54"/>
      </c>
      <c r="Y98" s="33">
        <f ca="1" t="shared" si="54"/>
      </c>
      <c r="Z98" s="33">
        <f ca="1" t="shared" si="54"/>
      </c>
      <c r="AA98" s="33">
        <f ca="1" t="shared" si="54"/>
      </c>
      <c r="AB98" s="33">
        <f ca="1" t="shared" si="54"/>
      </c>
      <c r="AC98" s="33">
        <f ca="1" t="shared" si="55"/>
      </c>
      <c r="AD98" s="52">
        <f ca="1" t="shared" si="55"/>
      </c>
      <c r="AE98" s="33">
        <f ca="1" t="shared" si="55"/>
      </c>
    </row>
    <row r="99" spans="1:31" ht="15.75">
      <c r="A99" s="33"/>
      <c r="B99" s="33"/>
      <c r="C99" s="33"/>
      <c r="D99" s="33">
        <f t="shared" si="56"/>
      </c>
      <c r="E99" s="33"/>
      <c r="F99" s="33">
        <f t="shared" si="57"/>
      </c>
      <c r="G99" s="33"/>
      <c r="H99" s="33">
        <f t="shared" si="58"/>
      </c>
      <c r="I99" s="33">
        <f t="shared" si="59"/>
        <v>0</v>
      </c>
      <c r="J99" s="33">
        <f t="shared" si="60"/>
        <v>0</v>
      </c>
      <c r="K99" s="33">
        <f t="shared" si="61"/>
        <v>0</v>
      </c>
      <c r="L99" s="33">
        <f t="shared" si="62"/>
      </c>
      <c r="M99" s="52">
        <f t="shared" si="63"/>
        <v>200</v>
      </c>
      <c r="N99" s="33">
        <f t="shared" si="64"/>
      </c>
      <c r="P99" s="48" t="b">
        <f t="shared" si="65"/>
        <v>0</v>
      </c>
      <c r="Q99" s="48">
        <f t="shared" si="66"/>
      </c>
      <c r="R99" s="48">
        <f ca="1" t="shared" si="67"/>
      </c>
      <c r="S99" s="48">
        <f t="shared" si="68"/>
      </c>
      <c r="T99" s="48">
        <f t="shared" si="69"/>
      </c>
      <c r="U99" s="53">
        <f ca="1" t="shared" si="70"/>
      </c>
      <c r="V99" s="55">
        <f ca="1" t="shared" si="70"/>
      </c>
      <c r="W99" s="33">
        <f ca="1" t="shared" si="54"/>
      </c>
      <c r="X99" s="33">
        <f ca="1" t="shared" si="54"/>
      </c>
      <c r="Y99" s="33">
        <f ca="1" t="shared" si="54"/>
      </c>
      <c r="Z99" s="33">
        <f ca="1" t="shared" si="54"/>
      </c>
      <c r="AA99" s="33">
        <f ca="1" t="shared" si="54"/>
      </c>
      <c r="AB99" s="33">
        <f ca="1" t="shared" si="54"/>
      </c>
      <c r="AC99" s="33">
        <f ca="1" t="shared" si="55"/>
      </c>
      <c r="AD99" s="52">
        <f ca="1" t="shared" si="55"/>
      </c>
      <c r="AE99" s="33">
        <f ca="1" t="shared" si="55"/>
      </c>
    </row>
  </sheetData>
  <sheetProtection/>
  <mergeCells count="55">
    <mergeCell ref="G28:H28"/>
    <mergeCell ref="B29:B30"/>
    <mergeCell ref="E29:F29"/>
    <mergeCell ref="G1:N3"/>
    <mergeCell ref="A54:A55"/>
    <mergeCell ref="B54:B55"/>
    <mergeCell ref="E54:F54"/>
    <mergeCell ref="G54:H54"/>
    <mergeCell ref="A29:A30"/>
    <mergeCell ref="C29:D29"/>
    <mergeCell ref="A4:A5"/>
    <mergeCell ref="B4:B5"/>
    <mergeCell ref="E4:F4"/>
    <mergeCell ref="G4:H4"/>
    <mergeCell ref="C4:D4"/>
    <mergeCell ref="I4:K4"/>
    <mergeCell ref="V79:V80"/>
    <mergeCell ref="A79:A80"/>
    <mergeCell ref="B79:B80"/>
    <mergeCell ref="E79:F79"/>
    <mergeCell ref="G79:H79"/>
    <mergeCell ref="C79:D79"/>
    <mergeCell ref="N4:N5"/>
    <mergeCell ref="U29:U30"/>
    <mergeCell ref="V29:V30"/>
    <mergeCell ref="W29:X29"/>
    <mergeCell ref="Y29:Z29"/>
    <mergeCell ref="I79:K79"/>
    <mergeCell ref="N79:N80"/>
    <mergeCell ref="U4:U5"/>
    <mergeCell ref="V4:V5"/>
    <mergeCell ref="U79:U80"/>
    <mergeCell ref="C54:D54"/>
    <mergeCell ref="I29:K29"/>
    <mergeCell ref="N29:N30"/>
    <mergeCell ref="I54:K54"/>
    <mergeCell ref="N54:N55"/>
    <mergeCell ref="G29:H29"/>
    <mergeCell ref="AE54:AE55"/>
    <mergeCell ref="W4:X4"/>
    <mergeCell ref="Y4:Z4"/>
    <mergeCell ref="AA4:AB4"/>
    <mergeCell ref="AE4:AE5"/>
    <mergeCell ref="AA28:AB28"/>
    <mergeCell ref="AA29:AB29"/>
    <mergeCell ref="W79:X79"/>
    <mergeCell ref="Y79:Z79"/>
    <mergeCell ref="AA79:AB79"/>
    <mergeCell ref="AE79:AE80"/>
    <mergeCell ref="AE29:AE30"/>
    <mergeCell ref="U54:U55"/>
    <mergeCell ref="V54:V55"/>
    <mergeCell ref="W54:X54"/>
    <mergeCell ref="Y54:Z54"/>
    <mergeCell ref="AA54:AB5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rowBreaks count="4" manualBreakCount="4">
    <brk id="25" max="13" man="1"/>
    <brk id="50" max="13" man="1"/>
    <brk id="75" max="13" man="1"/>
    <brk id="100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99"/>
  <sheetViews>
    <sheetView zoomScaleSheetLayoutView="100" zoomScalePageLayoutView="0" workbookViewId="0" topLeftCell="A1">
      <selection activeCell="F19" sqref="F19"/>
    </sheetView>
  </sheetViews>
  <sheetFormatPr defaultColWidth="11.421875" defaultRowHeight="15" outlineLevelCol="1"/>
  <cols>
    <col min="1" max="1" width="25.421875" style="42" bestFit="1" customWidth="1"/>
    <col min="2" max="2" width="20.57421875" style="42" bestFit="1" customWidth="1"/>
    <col min="3" max="3" width="6.57421875" style="42" customWidth="1"/>
    <col min="4" max="4" width="6.57421875" style="42" bestFit="1" customWidth="1"/>
    <col min="5" max="8" width="6.7109375" style="42" customWidth="1"/>
    <col min="9" max="11" width="4.8515625" style="42" hidden="1" customWidth="1" outlineLevel="1"/>
    <col min="12" max="12" width="6.7109375" style="42" customWidth="1" collapsed="1"/>
    <col min="13" max="13" width="6.7109375" style="48" customWidth="1"/>
    <col min="14" max="14" width="6.7109375" style="42" customWidth="1"/>
    <col min="15" max="15" width="3.7109375" style="42" customWidth="1"/>
    <col min="16" max="16" width="5.7109375" style="48" hidden="1" customWidth="1"/>
    <col min="17" max="17" width="3.00390625" style="48" hidden="1" customWidth="1"/>
    <col min="18" max="18" width="7.00390625" style="48" hidden="1" customWidth="1"/>
    <col min="19" max="20" width="3.00390625" style="48" hidden="1" customWidth="1"/>
    <col min="21" max="21" width="25.421875" style="48" bestFit="1" customWidth="1"/>
    <col min="22" max="22" width="20.57421875" style="48" bestFit="1" customWidth="1"/>
    <col min="23" max="23" width="6.57421875" style="48" customWidth="1"/>
    <col min="24" max="24" width="6.57421875" style="48" bestFit="1" customWidth="1"/>
    <col min="25" max="31" width="6.7109375" style="48" customWidth="1"/>
    <col min="32" max="16384" width="11.421875" style="42" customWidth="1"/>
  </cols>
  <sheetData>
    <row r="1" spans="7:14" ht="15">
      <c r="G1" s="98" t="s">
        <v>140</v>
      </c>
      <c r="H1" s="98"/>
      <c r="I1" s="98"/>
      <c r="J1" s="98"/>
      <c r="K1" s="98"/>
      <c r="L1" s="98"/>
      <c r="M1" s="98"/>
      <c r="N1" s="98"/>
    </row>
    <row r="2" spans="1:27" ht="23.25">
      <c r="A2" s="1" t="s">
        <v>129</v>
      </c>
      <c r="B2" s="2" t="s">
        <v>15</v>
      </c>
      <c r="C2" s="2" t="s">
        <v>16</v>
      </c>
      <c r="D2" s="2"/>
      <c r="E2" s="2"/>
      <c r="F2" s="2" t="s">
        <v>60</v>
      </c>
      <c r="G2" s="98"/>
      <c r="H2" s="98"/>
      <c r="I2" s="98"/>
      <c r="J2" s="98"/>
      <c r="K2" s="98"/>
      <c r="L2" s="98"/>
      <c r="M2" s="98"/>
      <c r="N2" s="98"/>
      <c r="U2" s="1" t="s">
        <v>129</v>
      </c>
      <c r="V2" s="2" t="s">
        <v>15</v>
      </c>
      <c r="W2" s="2" t="s">
        <v>16</v>
      </c>
      <c r="X2" s="2"/>
      <c r="Y2" s="2"/>
      <c r="Z2" s="2" t="str">
        <f>F2</f>
        <v>C</v>
      </c>
      <c r="AA2" s="2"/>
    </row>
    <row r="3" spans="1:28" ht="24" thickBot="1">
      <c r="A3" s="8" t="s">
        <v>17</v>
      </c>
      <c r="B3" s="8"/>
      <c r="C3" s="8" t="s">
        <v>18</v>
      </c>
      <c r="D3" s="8"/>
      <c r="F3" s="8" t="s">
        <v>17</v>
      </c>
      <c r="G3" s="99"/>
      <c r="H3" s="99"/>
      <c r="I3" s="99"/>
      <c r="J3" s="99"/>
      <c r="K3" s="99"/>
      <c r="L3" s="99"/>
      <c r="M3" s="99"/>
      <c r="N3" s="99"/>
      <c r="U3" s="8" t="s">
        <v>17</v>
      </c>
      <c r="V3" s="8"/>
      <c r="W3" s="8" t="s">
        <v>18</v>
      </c>
      <c r="X3" s="8"/>
      <c r="Z3" s="8" t="s">
        <v>17</v>
      </c>
      <c r="AA3" s="27"/>
      <c r="AB3" s="27"/>
    </row>
    <row r="4" spans="1:31" ht="15.75" customHeight="1" thickBot="1">
      <c r="A4" s="93" t="s">
        <v>19</v>
      </c>
      <c r="B4" s="93" t="s">
        <v>48</v>
      </c>
      <c r="C4" s="89" t="s">
        <v>74</v>
      </c>
      <c r="D4" s="90"/>
      <c r="E4" s="87" t="s">
        <v>75</v>
      </c>
      <c r="F4" s="88"/>
      <c r="G4" s="89" t="s">
        <v>76</v>
      </c>
      <c r="H4" s="90"/>
      <c r="I4" s="96" t="s">
        <v>77</v>
      </c>
      <c r="J4" s="97"/>
      <c r="K4" s="97"/>
      <c r="L4" s="28" t="s">
        <v>20</v>
      </c>
      <c r="M4" s="50" t="s">
        <v>20</v>
      </c>
      <c r="N4" s="91" t="s">
        <v>64</v>
      </c>
      <c r="U4" s="93" t="s">
        <v>19</v>
      </c>
      <c r="V4" s="93" t="s">
        <v>48</v>
      </c>
      <c r="W4" s="89" t="s">
        <v>74</v>
      </c>
      <c r="X4" s="90"/>
      <c r="Y4" s="87" t="s">
        <v>75</v>
      </c>
      <c r="Z4" s="88"/>
      <c r="AA4" s="89" t="s">
        <v>76</v>
      </c>
      <c r="AB4" s="90"/>
      <c r="AC4" s="28" t="s">
        <v>20</v>
      </c>
      <c r="AD4" s="50" t="s">
        <v>20</v>
      </c>
      <c r="AE4" s="91" t="s">
        <v>64</v>
      </c>
    </row>
    <row r="5" spans="1:31" ht="15.75" customHeight="1">
      <c r="A5" s="94"/>
      <c r="B5" s="94"/>
      <c r="C5" s="29" t="s">
        <v>42</v>
      </c>
      <c r="D5" s="30" t="s">
        <v>21</v>
      </c>
      <c r="E5" s="29" t="s">
        <v>42</v>
      </c>
      <c r="F5" s="30" t="s">
        <v>21</v>
      </c>
      <c r="G5" s="29" t="s">
        <v>42</v>
      </c>
      <c r="H5" s="30" t="s">
        <v>21</v>
      </c>
      <c r="I5" s="31" t="s">
        <v>74</v>
      </c>
      <c r="J5" s="31" t="s">
        <v>75</v>
      </c>
      <c r="K5" s="31" t="s">
        <v>76</v>
      </c>
      <c r="L5" s="32" t="s">
        <v>42</v>
      </c>
      <c r="M5" s="51" t="s">
        <v>21</v>
      </c>
      <c r="N5" s="92"/>
      <c r="Q5" s="48">
        <f>COUNT(P6:P24)</f>
        <v>14</v>
      </c>
      <c r="U5" s="94"/>
      <c r="V5" s="94"/>
      <c r="W5" s="29" t="s">
        <v>42</v>
      </c>
      <c r="X5" s="30" t="s">
        <v>21</v>
      </c>
      <c r="Y5" s="29" t="s">
        <v>42</v>
      </c>
      <c r="Z5" s="30" t="s">
        <v>21</v>
      </c>
      <c r="AA5" s="29" t="s">
        <v>42</v>
      </c>
      <c r="AB5" s="30" t="s">
        <v>21</v>
      </c>
      <c r="AC5" s="32" t="s">
        <v>42</v>
      </c>
      <c r="AD5" s="51" t="s">
        <v>21</v>
      </c>
      <c r="AE5" s="100"/>
    </row>
    <row r="6" spans="1:31" ht="15.75">
      <c r="A6" s="53" t="s">
        <v>14</v>
      </c>
      <c r="B6" s="53" t="s">
        <v>89</v>
      </c>
      <c r="C6" s="77">
        <v>11</v>
      </c>
      <c r="D6" s="33">
        <f aca="true" t="shared" si="0" ref="D6:D24">IF(OR(A6="",C6=""),"",RANK(C6,$C$6:$C$24,0)+(COUNT($C$6:$C$24)+1-RANK(C6,$C$6:$C$24,0)-RANK(C6,$C$6:$C$24,1))/2)</f>
        <v>4</v>
      </c>
      <c r="E6" s="77">
        <v>9</v>
      </c>
      <c r="F6" s="33">
        <f>IF(OR(A6="",E6=""),"",RANK(E6,$E$6:$E$24,0)+(COUNT($E$6:$E$24)+1-RANK(E6,$E$6:$E$24,0)-RANK(E6,$E$6:$E$24,1))/2)</f>
        <v>2.5</v>
      </c>
      <c r="G6" s="77">
        <v>4</v>
      </c>
      <c r="H6" s="33">
        <f>IF(OR(A6="",G6=""),"",RANK(G6,$G$6:$G$24,0)+(COUNT($G$6:$G$24)+1-RANK(G6,$G$6:$G$24,0)-RANK(G6,$G$6:$G$24,1))/2)</f>
        <v>4.5</v>
      </c>
      <c r="I6" s="33">
        <f>C6</f>
        <v>11</v>
      </c>
      <c r="J6" s="33">
        <f>E6</f>
        <v>9</v>
      </c>
      <c r="K6" s="33">
        <f>G6</f>
        <v>4</v>
      </c>
      <c r="L6" s="33">
        <f>IF(A6=0,"",SUM(C6,E6,G6))</f>
        <v>24</v>
      </c>
      <c r="M6" s="52">
        <f>SUM(D6,F6,H6,IF(L6="",200,-L6/10^3),-LARGE(I6:K6,1)/10^6,-LARGE(I6:K6,2)/10^9,-LARGE(I6:K6,3)/10^12)</f>
        <v>10.975988990996</v>
      </c>
      <c r="N6" s="33">
        <f aca="true" t="shared" si="1" ref="N6:N24">IF(L6="","",RANK(M6,$M$6:$M$24,1)+(COUNT($M$6:$M$24)+1-RANK(M6,$M$6:$M$24,0)-RANK(M6,$M$6:$M$24,1))/2)</f>
        <v>3</v>
      </c>
      <c r="P6" s="48">
        <f>IF((A6&lt;&gt;""),ROW(A6))</f>
        <v>6</v>
      </c>
      <c r="Q6" s="48">
        <f>IF(Q$5&gt;=ROW(P1),SMALL(P$6:P$24,ROW(P1))-1,"")</f>
        <v>5</v>
      </c>
      <c r="R6" s="48">
        <f ca="1">IF($Q6="","",OFFSET(N$1,Q6,)+(Q6/1000))</f>
        <v>3.005</v>
      </c>
      <c r="S6" s="48">
        <f>IF(R6="","",RANK(R6,R$6:R$24,1))</f>
        <v>3</v>
      </c>
      <c r="T6" s="48">
        <f>IF(S6="","",INDEX(Q$6:Q$24,MATCH(ROW(P1),S$6:S$24,0)))</f>
        <v>10</v>
      </c>
      <c r="U6" s="53" t="str">
        <f aca="true" ca="1" t="shared" si="2" ref="U6:U24">IF($T6="","",OFFSET(A$1,$T6,))</f>
        <v>COULON Jérome</v>
      </c>
      <c r="V6" s="55" t="str">
        <f aca="true" ca="1" t="shared" si="3" ref="V6:V24">IF($T6="","",OFFSET(B$1,$T6,))</f>
        <v>SALMO GARONNE</v>
      </c>
      <c r="W6" s="77">
        <f aca="true" ca="1" t="shared" si="4" ref="W6:AB21">IF($T6="","",OFFSET(C$1,$T6,))</f>
        <v>13</v>
      </c>
      <c r="X6" s="33">
        <f ca="1" t="shared" si="4"/>
        <v>2</v>
      </c>
      <c r="Y6" s="77">
        <f ca="1" t="shared" si="4"/>
        <v>10</v>
      </c>
      <c r="Z6" s="33">
        <f ca="1" t="shared" si="4"/>
        <v>1</v>
      </c>
      <c r="AA6" s="77">
        <f ca="1" t="shared" si="4"/>
        <v>8</v>
      </c>
      <c r="AB6" s="33">
        <f ca="1" t="shared" si="4"/>
        <v>1</v>
      </c>
      <c r="AC6" s="33">
        <f aca="true" ca="1" t="shared" si="5" ref="AC6:AE21">IF($T6="","",OFFSET(L$1,$T6,))</f>
        <v>31</v>
      </c>
      <c r="AD6" s="52">
        <f ca="1" t="shared" si="5"/>
        <v>3.968986989992</v>
      </c>
      <c r="AE6" s="33">
        <f ca="1" t="shared" si="5"/>
        <v>1</v>
      </c>
    </row>
    <row r="7" spans="1:31" ht="15.75">
      <c r="A7" s="53" t="s">
        <v>141</v>
      </c>
      <c r="B7" s="53" t="s">
        <v>91</v>
      </c>
      <c r="C7" s="77">
        <v>1</v>
      </c>
      <c r="D7" s="33">
        <f t="shared" si="0"/>
        <v>14</v>
      </c>
      <c r="E7" s="77">
        <v>2</v>
      </c>
      <c r="F7" s="33">
        <f aca="true" t="shared" si="6" ref="F7:F24">IF(OR(A7="",E7=""),"",RANK(E7,$E$6:$E$24,0)+(COUNT($E$6:$E$24)+1-RANK(E7,$E$6:$E$24,0)-RANK(E7,$E$6:$E$24,1))/2)</f>
        <v>12.5</v>
      </c>
      <c r="G7" s="77">
        <v>1</v>
      </c>
      <c r="H7" s="33">
        <f aca="true" t="shared" si="7" ref="H7:H24">IF(OR(A7="",G7=""),"",RANK(G7,$G$6:$G$24,0)+(COUNT($G$6:$G$24)+1-RANK(G7,$G$6:$G$24,0)-RANK(G7,$G$6:$G$24,1))/2)</f>
        <v>13</v>
      </c>
      <c r="I7" s="33">
        <f aca="true" t="shared" si="8" ref="I7:I24">C7</f>
        <v>1</v>
      </c>
      <c r="J7" s="33">
        <f aca="true" t="shared" si="9" ref="J7:J24">E7</f>
        <v>2</v>
      </c>
      <c r="K7" s="33">
        <f aca="true" t="shared" si="10" ref="K7:K24">G7</f>
        <v>1</v>
      </c>
      <c r="L7" s="33">
        <f aca="true" t="shared" si="11" ref="L7:L24">IF(A7=0,"",SUM(C7,E7,G7))</f>
        <v>4</v>
      </c>
      <c r="M7" s="52">
        <f aca="true" t="shared" si="12" ref="M7:M24">SUM(D7,F7,H7,IF(L7="",200,-L7/10^3),-LARGE(I7:K7,1)/10^6,-LARGE(I7:K7,2)/10^9,-LARGE(I7:K7,3)/10^12)</f>
        <v>39.495997998999</v>
      </c>
      <c r="N7" s="33">
        <f t="shared" si="1"/>
        <v>14</v>
      </c>
      <c r="P7" s="48">
        <f aca="true" t="shared" si="13" ref="P7:P24">IF((A7&lt;&gt;""),ROW(A7))</f>
        <v>7</v>
      </c>
      <c r="Q7" s="48">
        <f aca="true" t="shared" si="14" ref="Q7:Q24">IF(Q$5&gt;=ROW(P2),SMALL(P$6:P$24,ROW(P2))-1,"")</f>
        <v>6</v>
      </c>
      <c r="R7" s="48">
        <f aca="true" ca="1" t="shared" si="15" ref="R7:R24">IF($Q7="","",OFFSET(N$1,Q7,)+(Q7/1000))</f>
        <v>14.006</v>
      </c>
      <c r="S7" s="48">
        <f aca="true" t="shared" si="16" ref="S7:S24">IF(R7="","",RANK(R7,R$6:R$24,1))</f>
        <v>14</v>
      </c>
      <c r="T7" s="48">
        <f aca="true" t="shared" si="17" ref="T7:T24">IF(S7="","",INDEX(Q$6:Q$24,MATCH(ROW(P2),S$6:S$24,0)))</f>
        <v>8</v>
      </c>
      <c r="U7" s="53" t="str">
        <f ca="1" t="shared" si="2"/>
        <v>PERRIN Joris</v>
      </c>
      <c r="V7" s="55" t="str">
        <f ca="1" t="shared" si="3"/>
        <v>TRUITE PASSION</v>
      </c>
      <c r="W7" s="77">
        <f ca="1" t="shared" si="4"/>
        <v>15</v>
      </c>
      <c r="X7" s="33">
        <f ca="1" t="shared" si="4"/>
        <v>1</v>
      </c>
      <c r="Y7" s="77">
        <f ca="1" t="shared" si="4"/>
        <v>9</v>
      </c>
      <c r="Z7" s="33">
        <f ca="1" t="shared" si="4"/>
        <v>2.5</v>
      </c>
      <c r="AA7" s="77">
        <f ca="1" t="shared" si="4"/>
        <v>6</v>
      </c>
      <c r="AB7" s="33">
        <f ca="1" t="shared" si="4"/>
        <v>2</v>
      </c>
      <c r="AC7" s="33">
        <f ca="1" t="shared" si="5"/>
        <v>30</v>
      </c>
      <c r="AD7" s="52">
        <f ca="1" t="shared" si="5"/>
        <v>5.469984990994</v>
      </c>
      <c r="AE7" s="33">
        <f ca="1" t="shared" si="5"/>
        <v>2</v>
      </c>
    </row>
    <row r="8" spans="1:31" ht="15.75">
      <c r="A8" s="53" t="s">
        <v>4</v>
      </c>
      <c r="B8" s="53" t="s">
        <v>89</v>
      </c>
      <c r="C8" s="77">
        <v>8</v>
      </c>
      <c r="D8" s="33">
        <f t="shared" si="0"/>
        <v>9</v>
      </c>
      <c r="E8" s="77">
        <v>3</v>
      </c>
      <c r="F8" s="33">
        <f t="shared" si="6"/>
        <v>11</v>
      </c>
      <c r="G8" s="77">
        <v>3</v>
      </c>
      <c r="H8" s="33">
        <f t="shared" si="7"/>
        <v>8</v>
      </c>
      <c r="I8" s="33">
        <f t="shared" si="8"/>
        <v>8</v>
      </c>
      <c r="J8" s="33">
        <f t="shared" si="9"/>
        <v>3</v>
      </c>
      <c r="K8" s="33">
        <f t="shared" si="10"/>
        <v>3</v>
      </c>
      <c r="L8" s="33">
        <f t="shared" si="11"/>
        <v>14</v>
      </c>
      <c r="M8" s="52">
        <f t="shared" si="12"/>
        <v>27.985991996997</v>
      </c>
      <c r="N8" s="33">
        <f t="shared" si="1"/>
        <v>11</v>
      </c>
      <c r="P8" s="48">
        <f t="shared" si="13"/>
        <v>8</v>
      </c>
      <c r="Q8" s="48">
        <f t="shared" si="14"/>
        <v>7</v>
      </c>
      <c r="R8" s="48">
        <f ca="1" t="shared" si="15"/>
        <v>11.007</v>
      </c>
      <c r="S8" s="48">
        <f t="shared" si="16"/>
        <v>11</v>
      </c>
      <c r="T8" s="48">
        <f t="shared" si="17"/>
        <v>5</v>
      </c>
      <c r="U8" s="53" t="str">
        <f ca="1" t="shared" si="2"/>
        <v>LUMBRERAS Norbert</v>
      </c>
      <c r="V8" s="55" t="str">
        <f ca="1" t="shared" si="3"/>
        <v>NO KILL 09</v>
      </c>
      <c r="W8" s="77">
        <f ca="1" t="shared" si="4"/>
        <v>11</v>
      </c>
      <c r="X8" s="33">
        <f ca="1" t="shared" si="4"/>
        <v>4</v>
      </c>
      <c r="Y8" s="77">
        <f ca="1" t="shared" si="4"/>
        <v>9</v>
      </c>
      <c r="Z8" s="33">
        <f ca="1" t="shared" si="4"/>
        <v>2.5</v>
      </c>
      <c r="AA8" s="77">
        <f ca="1" t="shared" si="4"/>
        <v>4</v>
      </c>
      <c r="AB8" s="33">
        <f ca="1" t="shared" si="4"/>
        <v>4.5</v>
      </c>
      <c r="AC8" s="33">
        <f ca="1" t="shared" si="5"/>
        <v>24</v>
      </c>
      <c r="AD8" s="52">
        <f ca="1" t="shared" si="5"/>
        <v>10.975988990996</v>
      </c>
      <c r="AE8" s="33">
        <f ca="1" t="shared" si="5"/>
        <v>3</v>
      </c>
    </row>
    <row r="9" spans="1:31" ht="15.75">
      <c r="A9" s="54" t="s">
        <v>95</v>
      </c>
      <c r="B9" s="53" t="s">
        <v>96</v>
      </c>
      <c r="C9" s="77">
        <v>15</v>
      </c>
      <c r="D9" s="33">
        <f t="shared" si="0"/>
        <v>1</v>
      </c>
      <c r="E9" s="77">
        <v>9</v>
      </c>
      <c r="F9" s="33">
        <f t="shared" si="6"/>
        <v>2.5</v>
      </c>
      <c r="G9" s="77">
        <v>6</v>
      </c>
      <c r="H9" s="33">
        <f t="shared" si="7"/>
        <v>2</v>
      </c>
      <c r="I9" s="33">
        <f t="shared" si="8"/>
        <v>15</v>
      </c>
      <c r="J9" s="33">
        <f t="shared" si="9"/>
        <v>9</v>
      </c>
      <c r="K9" s="33">
        <f t="shared" si="10"/>
        <v>6</v>
      </c>
      <c r="L9" s="33">
        <f t="shared" si="11"/>
        <v>30</v>
      </c>
      <c r="M9" s="52">
        <f t="shared" si="12"/>
        <v>5.469984990994</v>
      </c>
      <c r="N9" s="33">
        <f t="shared" si="1"/>
        <v>2</v>
      </c>
      <c r="P9" s="48">
        <f t="shared" si="13"/>
        <v>9</v>
      </c>
      <c r="Q9" s="48">
        <f t="shared" si="14"/>
        <v>8</v>
      </c>
      <c r="R9" s="48">
        <f ca="1" t="shared" si="15"/>
        <v>2.008</v>
      </c>
      <c r="S9" s="48">
        <f t="shared" si="16"/>
        <v>2</v>
      </c>
      <c r="T9" s="48">
        <f t="shared" si="17"/>
        <v>11</v>
      </c>
      <c r="U9" s="53" t="str">
        <f ca="1" t="shared" si="2"/>
        <v>BARRERE J. Baptiste</v>
      </c>
      <c r="V9" s="55" t="str">
        <f ca="1" t="shared" si="3"/>
        <v>PSM ARTICO</v>
      </c>
      <c r="W9" s="77">
        <f ca="1" t="shared" si="4"/>
        <v>10</v>
      </c>
      <c r="X9" s="33">
        <f ca="1" t="shared" si="4"/>
        <v>5.5</v>
      </c>
      <c r="Y9" s="77">
        <f ca="1" t="shared" si="4"/>
        <v>6</v>
      </c>
      <c r="Z9" s="33">
        <f ca="1" t="shared" si="4"/>
        <v>7</v>
      </c>
      <c r="AA9" s="77">
        <f ca="1" t="shared" si="4"/>
        <v>4</v>
      </c>
      <c r="AB9" s="33">
        <f ca="1" t="shared" si="4"/>
        <v>4.5</v>
      </c>
      <c r="AC9" s="33">
        <f ca="1" t="shared" si="5"/>
        <v>20</v>
      </c>
      <c r="AD9" s="52">
        <f ca="1" t="shared" si="5"/>
        <v>16.979989993996</v>
      </c>
      <c r="AE9" s="33">
        <f ca="1" t="shared" si="5"/>
        <v>4</v>
      </c>
    </row>
    <row r="10" spans="1:31" ht="15.75">
      <c r="A10" s="53" t="s">
        <v>117</v>
      </c>
      <c r="B10" s="53" t="s">
        <v>102</v>
      </c>
      <c r="C10" s="77">
        <v>12</v>
      </c>
      <c r="D10" s="33">
        <f t="shared" si="0"/>
        <v>3</v>
      </c>
      <c r="E10" s="77">
        <v>8</v>
      </c>
      <c r="F10" s="33">
        <f t="shared" si="6"/>
        <v>4.5</v>
      </c>
      <c r="G10" s="77">
        <v>1</v>
      </c>
      <c r="H10" s="33">
        <f t="shared" si="7"/>
        <v>13</v>
      </c>
      <c r="I10" s="33">
        <f t="shared" si="8"/>
        <v>12</v>
      </c>
      <c r="J10" s="33">
        <f t="shared" si="9"/>
        <v>8</v>
      </c>
      <c r="K10" s="33">
        <f t="shared" si="10"/>
        <v>1</v>
      </c>
      <c r="L10" s="33">
        <f t="shared" si="11"/>
        <v>21</v>
      </c>
      <c r="M10" s="52">
        <f t="shared" si="12"/>
        <v>20.478987991999</v>
      </c>
      <c r="N10" s="33">
        <f t="shared" si="1"/>
        <v>7</v>
      </c>
      <c r="P10" s="48">
        <f t="shared" si="13"/>
        <v>10</v>
      </c>
      <c r="Q10" s="48">
        <f t="shared" si="14"/>
        <v>9</v>
      </c>
      <c r="R10" s="48">
        <f ca="1" t="shared" si="15"/>
        <v>7.009</v>
      </c>
      <c r="S10" s="48">
        <f t="shared" si="16"/>
        <v>7</v>
      </c>
      <c r="T10" s="48">
        <f t="shared" si="17"/>
        <v>18</v>
      </c>
      <c r="U10" s="53" t="str">
        <f ca="1" t="shared" si="2"/>
        <v>HUGUET Stéphane</v>
      </c>
      <c r="V10" s="55" t="str">
        <f ca="1" t="shared" si="3"/>
        <v>SALMO TOC</v>
      </c>
      <c r="W10" s="77">
        <f ca="1" t="shared" si="4"/>
        <v>3</v>
      </c>
      <c r="X10" s="33">
        <f ca="1" t="shared" si="4"/>
        <v>13</v>
      </c>
      <c r="Y10" s="77">
        <f ca="1" t="shared" si="4"/>
        <v>5</v>
      </c>
      <c r="Z10" s="33" t="str">
        <f ca="1" t="shared" si="4"/>
        <v> </v>
      </c>
      <c r="AA10" s="77">
        <f ca="1" t="shared" si="4"/>
        <v>4</v>
      </c>
      <c r="AB10" s="33">
        <f ca="1" t="shared" si="4"/>
        <v>4.5</v>
      </c>
      <c r="AC10" s="33">
        <f ca="1" t="shared" si="5"/>
        <v>12</v>
      </c>
      <c r="AD10" s="52">
        <f ca="1" t="shared" si="5"/>
        <v>17.487994995997</v>
      </c>
      <c r="AE10" s="33">
        <f ca="1" t="shared" si="5"/>
        <v>5</v>
      </c>
    </row>
    <row r="11" spans="1:31" ht="15.75">
      <c r="A11" s="53" t="s">
        <v>110</v>
      </c>
      <c r="B11" s="53" t="s">
        <v>94</v>
      </c>
      <c r="C11" s="77">
        <v>13</v>
      </c>
      <c r="D11" s="33">
        <f t="shared" si="0"/>
        <v>2</v>
      </c>
      <c r="E11" s="77">
        <v>10</v>
      </c>
      <c r="F11" s="33">
        <f t="shared" si="6"/>
        <v>1</v>
      </c>
      <c r="G11" s="77">
        <v>8</v>
      </c>
      <c r="H11" s="33">
        <f t="shared" si="7"/>
        <v>1</v>
      </c>
      <c r="I11" s="33">
        <f t="shared" si="8"/>
        <v>13</v>
      </c>
      <c r="J11" s="33">
        <f t="shared" si="9"/>
        <v>10</v>
      </c>
      <c r="K11" s="33">
        <f t="shared" si="10"/>
        <v>8</v>
      </c>
      <c r="L11" s="33">
        <f t="shared" si="11"/>
        <v>31</v>
      </c>
      <c r="M11" s="52">
        <f t="shared" si="12"/>
        <v>3.968986989992</v>
      </c>
      <c r="N11" s="33">
        <f t="shared" si="1"/>
        <v>1</v>
      </c>
      <c r="P11" s="48">
        <f t="shared" si="13"/>
        <v>11</v>
      </c>
      <c r="Q11" s="48">
        <f t="shared" si="14"/>
        <v>10</v>
      </c>
      <c r="R11" s="48">
        <f ca="1" t="shared" si="15"/>
        <v>1.01</v>
      </c>
      <c r="S11" s="48">
        <f t="shared" si="16"/>
        <v>1</v>
      </c>
      <c r="T11" s="48">
        <f t="shared" si="17"/>
        <v>12</v>
      </c>
      <c r="U11" s="54" t="str">
        <f ca="1" t="shared" si="2"/>
        <v>ROJO DIAZ Julien</v>
      </c>
      <c r="V11" s="55" t="str">
        <f ca="1" t="shared" si="3"/>
        <v>NO KILL 33</v>
      </c>
      <c r="W11" s="77">
        <f ca="1" t="shared" si="4"/>
        <v>8</v>
      </c>
      <c r="X11" s="33">
        <f ca="1" t="shared" si="4"/>
        <v>9</v>
      </c>
      <c r="Y11" s="77">
        <f ca="1" t="shared" si="4"/>
        <v>8</v>
      </c>
      <c r="Z11" s="33">
        <f ca="1" t="shared" si="4"/>
        <v>4.5</v>
      </c>
      <c r="AA11" s="77">
        <f ca="1" t="shared" si="4"/>
        <v>4</v>
      </c>
      <c r="AB11" s="33">
        <f ca="1" t="shared" si="4"/>
        <v>4.5</v>
      </c>
      <c r="AC11" s="33">
        <f ca="1" t="shared" si="5"/>
        <v>20</v>
      </c>
      <c r="AD11" s="52">
        <f ca="1" t="shared" si="5"/>
        <v>17.979991991996</v>
      </c>
      <c r="AE11" s="33">
        <f ca="1" t="shared" si="5"/>
        <v>6</v>
      </c>
    </row>
    <row r="12" spans="1:31" ht="15.75">
      <c r="A12" s="53" t="s">
        <v>121</v>
      </c>
      <c r="B12" s="53" t="s">
        <v>101</v>
      </c>
      <c r="C12" s="77">
        <v>10</v>
      </c>
      <c r="D12" s="33">
        <f t="shared" si="0"/>
        <v>5.5</v>
      </c>
      <c r="E12" s="77">
        <v>6</v>
      </c>
      <c r="F12" s="33">
        <f t="shared" si="6"/>
        <v>7</v>
      </c>
      <c r="G12" s="77">
        <v>4</v>
      </c>
      <c r="H12" s="33">
        <f t="shared" si="7"/>
        <v>4.5</v>
      </c>
      <c r="I12" s="33">
        <f t="shared" si="8"/>
        <v>10</v>
      </c>
      <c r="J12" s="33">
        <f t="shared" si="9"/>
        <v>6</v>
      </c>
      <c r="K12" s="33">
        <f t="shared" si="10"/>
        <v>4</v>
      </c>
      <c r="L12" s="33">
        <f t="shared" si="11"/>
        <v>20</v>
      </c>
      <c r="M12" s="52">
        <f t="shared" si="12"/>
        <v>16.979989993996</v>
      </c>
      <c r="N12" s="33">
        <f t="shared" si="1"/>
        <v>4</v>
      </c>
      <c r="P12" s="48">
        <f t="shared" si="13"/>
        <v>12</v>
      </c>
      <c r="Q12" s="48">
        <f t="shared" si="14"/>
        <v>11</v>
      </c>
      <c r="R12" s="48">
        <f ca="1" t="shared" si="15"/>
        <v>4.011</v>
      </c>
      <c r="S12" s="48">
        <f t="shared" si="16"/>
        <v>4</v>
      </c>
      <c r="T12" s="48">
        <f t="shared" si="17"/>
        <v>9</v>
      </c>
      <c r="U12" s="53" t="str">
        <f ca="1" t="shared" si="2"/>
        <v>SETSOUA Philippe</v>
      </c>
      <c r="V12" s="55" t="str">
        <f ca="1" t="shared" si="3"/>
        <v>TRUITE TOC</v>
      </c>
      <c r="W12" s="77">
        <f ca="1" t="shared" si="4"/>
        <v>12</v>
      </c>
      <c r="X12" s="33">
        <f ca="1" t="shared" si="4"/>
        <v>3</v>
      </c>
      <c r="Y12" s="77">
        <f ca="1" t="shared" si="4"/>
        <v>8</v>
      </c>
      <c r="Z12" s="33">
        <f ca="1" t="shared" si="4"/>
        <v>4.5</v>
      </c>
      <c r="AA12" s="77">
        <f ca="1" t="shared" si="4"/>
        <v>1</v>
      </c>
      <c r="AB12" s="33">
        <f ca="1" t="shared" si="4"/>
        <v>13</v>
      </c>
      <c r="AC12" s="33">
        <f ca="1" t="shared" si="5"/>
        <v>21</v>
      </c>
      <c r="AD12" s="52">
        <f ca="1" t="shared" si="5"/>
        <v>20.478987991999</v>
      </c>
      <c r="AE12" s="33">
        <f ca="1" t="shared" si="5"/>
        <v>7</v>
      </c>
    </row>
    <row r="13" spans="1:31" ht="15.75">
      <c r="A13" s="53" t="s">
        <v>107</v>
      </c>
      <c r="B13" s="53" t="s">
        <v>100</v>
      </c>
      <c r="C13" s="77">
        <v>8</v>
      </c>
      <c r="D13" s="33">
        <f t="shared" si="0"/>
        <v>9</v>
      </c>
      <c r="E13" s="77">
        <v>8</v>
      </c>
      <c r="F13" s="33">
        <f t="shared" si="6"/>
        <v>4.5</v>
      </c>
      <c r="G13" s="77">
        <v>4</v>
      </c>
      <c r="H13" s="33">
        <f t="shared" si="7"/>
        <v>4.5</v>
      </c>
      <c r="I13" s="33">
        <f t="shared" si="8"/>
        <v>8</v>
      </c>
      <c r="J13" s="33">
        <f t="shared" si="9"/>
        <v>8</v>
      </c>
      <c r="K13" s="33">
        <f t="shared" si="10"/>
        <v>4</v>
      </c>
      <c r="L13" s="33">
        <f t="shared" si="11"/>
        <v>20</v>
      </c>
      <c r="M13" s="52">
        <f t="shared" si="12"/>
        <v>17.979991991996</v>
      </c>
      <c r="N13" s="33">
        <f t="shared" si="1"/>
        <v>6</v>
      </c>
      <c r="P13" s="48">
        <f t="shared" si="13"/>
        <v>13</v>
      </c>
      <c r="Q13" s="48">
        <f t="shared" si="14"/>
        <v>12</v>
      </c>
      <c r="R13" s="48">
        <f ca="1" t="shared" si="15"/>
        <v>6.012</v>
      </c>
      <c r="S13" s="48">
        <f t="shared" si="16"/>
        <v>6</v>
      </c>
      <c r="T13" s="48">
        <f t="shared" si="17"/>
        <v>15</v>
      </c>
      <c r="U13" s="53" t="str">
        <f ca="1" t="shared" si="2"/>
        <v>CATALOGNE Bruno</v>
      </c>
      <c r="V13" s="55" t="str">
        <f ca="1" t="shared" si="3"/>
        <v>NO KILL 33</v>
      </c>
      <c r="W13" s="77">
        <f ca="1" t="shared" si="4"/>
        <v>5</v>
      </c>
      <c r="X13" s="33">
        <f ca="1" t="shared" si="4"/>
        <v>11</v>
      </c>
      <c r="Y13" s="77">
        <f ca="1" t="shared" si="4"/>
        <v>7</v>
      </c>
      <c r="Z13" s="33">
        <f ca="1" t="shared" si="4"/>
        <v>6</v>
      </c>
      <c r="AA13" s="77">
        <f ca="1" t="shared" si="4"/>
        <v>3</v>
      </c>
      <c r="AB13" s="33">
        <f ca="1" t="shared" si="4"/>
        <v>8</v>
      </c>
      <c r="AC13" s="33">
        <f ca="1" t="shared" si="5"/>
        <v>15</v>
      </c>
      <c r="AD13" s="52">
        <f ca="1" t="shared" si="5"/>
        <v>24.984992994997</v>
      </c>
      <c r="AE13" s="33">
        <f ca="1" t="shared" si="5"/>
        <v>8</v>
      </c>
    </row>
    <row r="14" spans="1:31" ht="15.75">
      <c r="A14" s="53" t="s">
        <v>147</v>
      </c>
      <c r="B14" s="53" t="s">
        <v>101</v>
      </c>
      <c r="C14" s="77">
        <v>4</v>
      </c>
      <c r="D14" s="33">
        <f t="shared" si="0"/>
        <v>12</v>
      </c>
      <c r="E14" s="77">
        <v>0</v>
      </c>
      <c r="F14" s="33">
        <f t="shared" si="6"/>
        <v>14</v>
      </c>
      <c r="G14" s="77">
        <v>1</v>
      </c>
      <c r="H14" s="33">
        <f t="shared" si="7"/>
        <v>13</v>
      </c>
      <c r="I14" s="33">
        <f t="shared" si="8"/>
        <v>4</v>
      </c>
      <c r="J14" s="33">
        <f t="shared" si="9"/>
        <v>0</v>
      </c>
      <c r="K14" s="33">
        <f t="shared" si="10"/>
        <v>1</v>
      </c>
      <c r="L14" s="33">
        <f t="shared" si="11"/>
        <v>5</v>
      </c>
      <c r="M14" s="52">
        <f t="shared" si="12"/>
        <v>38.994995999000004</v>
      </c>
      <c r="N14" s="33">
        <f t="shared" si="1"/>
        <v>13</v>
      </c>
      <c r="P14" s="48">
        <f t="shared" si="13"/>
        <v>14</v>
      </c>
      <c r="Q14" s="48">
        <f t="shared" si="14"/>
        <v>13</v>
      </c>
      <c r="R14" s="48">
        <f ca="1" t="shared" si="15"/>
        <v>13.013</v>
      </c>
      <c r="S14" s="48">
        <f t="shared" si="16"/>
        <v>13</v>
      </c>
      <c r="T14" s="48">
        <f t="shared" si="17"/>
        <v>14</v>
      </c>
      <c r="U14" s="54" t="str">
        <f ca="1" t="shared" si="2"/>
        <v>BOCANFUSO Dylan</v>
      </c>
      <c r="V14" s="55" t="str">
        <f ca="1" t="shared" si="3"/>
        <v>APG38</v>
      </c>
      <c r="W14" s="77">
        <f ca="1" t="shared" si="4"/>
        <v>10</v>
      </c>
      <c r="X14" s="33">
        <f ca="1" t="shared" si="4"/>
        <v>5.5</v>
      </c>
      <c r="Y14" s="77">
        <f ca="1" t="shared" si="4"/>
        <v>4</v>
      </c>
      <c r="Z14" s="33">
        <f ca="1" t="shared" si="4"/>
        <v>9.5</v>
      </c>
      <c r="AA14" s="77">
        <f ca="1" t="shared" si="4"/>
        <v>2</v>
      </c>
      <c r="AB14" s="33">
        <f ca="1" t="shared" si="4"/>
        <v>10.5</v>
      </c>
      <c r="AC14" s="33">
        <f ca="1" t="shared" si="5"/>
        <v>16</v>
      </c>
      <c r="AD14" s="52">
        <f ca="1" t="shared" si="5"/>
        <v>25.483989995998</v>
      </c>
      <c r="AE14" s="33">
        <f ca="1" t="shared" si="5"/>
        <v>9</v>
      </c>
    </row>
    <row r="15" spans="1:31" ht="15.75">
      <c r="A15" s="53" t="s">
        <v>52</v>
      </c>
      <c r="B15" s="53" t="s">
        <v>47</v>
      </c>
      <c r="C15" s="77">
        <v>10</v>
      </c>
      <c r="D15" s="33">
        <f t="shared" si="0"/>
        <v>5.5</v>
      </c>
      <c r="E15" s="77">
        <v>4</v>
      </c>
      <c r="F15" s="33">
        <f t="shared" si="6"/>
        <v>9.5</v>
      </c>
      <c r="G15" s="77">
        <v>2</v>
      </c>
      <c r="H15" s="33">
        <f t="shared" si="7"/>
        <v>10.5</v>
      </c>
      <c r="I15" s="33">
        <f t="shared" si="8"/>
        <v>10</v>
      </c>
      <c r="J15" s="33">
        <f t="shared" si="9"/>
        <v>4</v>
      </c>
      <c r="K15" s="33">
        <f t="shared" si="10"/>
        <v>2</v>
      </c>
      <c r="L15" s="33">
        <f t="shared" si="11"/>
        <v>16</v>
      </c>
      <c r="M15" s="52">
        <f t="shared" si="12"/>
        <v>25.483989995998</v>
      </c>
      <c r="N15" s="33">
        <f t="shared" si="1"/>
        <v>9</v>
      </c>
      <c r="P15" s="48">
        <f t="shared" si="13"/>
        <v>15</v>
      </c>
      <c r="Q15" s="48">
        <f t="shared" si="14"/>
        <v>14</v>
      </c>
      <c r="R15" s="48">
        <f ca="1" t="shared" si="15"/>
        <v>9.014</v>
      </c>
      <c r="S15" s="48">
        <f t="shared" si="16"/>
        <v>9</v>
      </c>
      <c r="T15" s="48">
        <f t="shared" si="17"/>
        <v>16</v>
      </c>
      <c r="U15" s="53" t="str">
        <f ca="1" t="shared" si="2"/>
        <v>TEULIE Thierry</v>
      </c>
      <c r="V15" s="55" t="str">
        <f ca="1" t="shared" si="3"/>
        <v>SALMO TOC</v>
      </c>
      <c r="W15" s="77">
        <f ca="1" t="shared" si="4"/>
        <v>9</v>
      </c>
      <c r="X15" s="33">
        <f ca="1" t="shared" si="4"/>
        <v>7</v>
      </c>
      <c r="Y15" s="77">
        <f ca="1" t="shared" si="4"/>
        <v>4</v>
      </c>
      <c r="Z15" s="33">
        <f ca="1" t="shared" si="4"/>
        <v>9.5</v>
      </c>
      <c r="AA15" s="77">
        <f ca="1" t="shared" si="4"/>
        <v>2</v>
      </c>
      <c r="AB15" s="33">
        <f ca="1" t="shared" si="4"/>
        <v>10.5</v>
      </c>
      <c r="AC15" s="33">
        <f ca="1" t="shared" si="5"/>
        <v>15</v>
      </c>
      <c r="AD15" s="52">
        <f ca="1" t="shared" si="5"/>
        <v>26.984990995998</v>
      </c>
      <c r="AE15" s="33">
        <f ca="1" t="shared" si="5"/>
        <v>10</v>
      </c>
    </row>
    <row r="16" spans="1:31" ht="15.75">
      <c r="A16" s="53" t="s">
        <v>6</v>
      </c>
      <c r="B16" s="53" t="s">
        <v>100</v>
      </c>
      <c r="C16" s="77">
        <v>5</v>
      </c>
      <c r="D16" s="33">
        <f t="shared" si="0"/>
        <v>11</v>
      </c>
      <c r="E16" s="77">
        <v>7</v>
      </c>
      <c r="F16" s="33">
        <f t="shared" si="6"/>
        <v>6</v>
      </c>
      <c r="G16" s="77">
        <v>3</v>
      </c>
      <c r="H16" s="33">
        <f t="shared" si="7"/>
        <v>8</v>
      </c>
      <c r="I16" s="33">
        <f t="shared" si="8"/>
        <v>5</v>
      </c>
      <c r="J16" s="33">
        <f t="shared" si="9"/>
        <v>7</v>
      </c>
      <c r="K16" s="33">
        <f t="shared" si="10"/>
        <v>3</v>
      </c>
      <c r="L16" s="33">
        <f t="shared" si="11"/>
        <v>15</v>
      </c>
      <c r="M16" s="52">
        <f t="shared" si="12"/>
        <v>24.984992994997</v>
      </c>
      <c r="N16" s="33">
        <f t="shared" si="1"/>
        <v>8</v>
      </c>
      <c r="P16" s="48">
        <f t="shared" si="13"/>
        <v>16</v>
      </c>
      <c r="Q16" s="48">
        <f t="shared" si="14"/>
        <v>15</v>
      </c>
      <c r="R16" s="48">
        <f ca="1" t="shared" si="15"/>
        <v>8.015</v>
      </c>
      <c r="S16" s="48">
        <f t="shared" si="16"/>
        <v>8</v>
      </c>
      <c r="T16" s="48">
        <f t="shared" si="17"/>
        <v>7</v>
      </c>
      <c r="U16" s="54" t="str">
        <f ca="1" t="shared" si="2"/>
        <v>PUJOS Denis</v>
      </c>
      <c r="V16" s="55" t="str">
        <f ca="1" t="shared" si="3"/>
        <v>NO KILL 09</v>
      </c>
      <c r="W16" s="77">
        <f ca="1" t="shared" si="4"/>
        <v>8</v>
      </c>
      <c r="X16" s="33">
        <f ca="1" t="shared" si="4"/>
        <v>9</v>
      </c>
      <c r="Y16" s="77">
        <f ca="1" t="shared" si="4"/>
        <v>3</v>
      </c>
      <c r="Z16" s="33">
        <f ca="1" t="shared" si="4"/>
        <v>11</v>
      </c>
      <c r="AA16" s="77">
        <f ca="1" t="shared" si="4"/>
        <v>3</v>
      </c>
      <c r="AB16" s="33">
        <f ca="1" t="shared" si="4"/>
        <v>8</v>
      </c>
      <c r="AC16" s="33">
        <f ca="1" t="shared" si="5"/>
        <v>14</v>
      </c>
      <c r="AD16" s="52">
        <f ca="1" t="shared" si="5"/>
        <v>27.985991996997</v>
      </c>
      <c r="AE16" s="33">
        <f ca="1" t="shared" si="5"/>
        <v>11</v>
      </c>
    </row>
    <row r="17" spans="1:31" ht="15.75">
      <c r="A17" s="53" t="s">
        <v>33</v>
      </c>
      <c r="B17" s="53" t="s">
        <v>91</v>
      </c>
      <c r="C17" s="77">
        <v>9</v>
      </c>
      <c r="D17" s="33">
        <f t="shared" si="0"/>
        <v>7</v>
      </c>
      <c r="E17" s="77">
        <v>4</v>
      </c>
      <c r="F17" s="33">
        <f t="shared" si="6"/>
        <v>9.5</v>
      </c>
      <c r="G17" s="77">
        <v>2</v>
      </c>
      <c r="H17" s="33">
        <f t="shared" si="7"/>
        <v>10.5</v>
      </c>
      <c r="I17" s="33">
        <f t="shared" si="8"/>
        <v>9</v>
      </c>
      <c r="J17" s="33">
        <f t="shared" si="9"/>
        <v>4</v>
      </c>
      <c r="K17" s="33">
        <f t="shared" si="10"/>
        <v>2</v>
      </c>
      <c r="L17" s="33">
        <f t="shared" si="11"/>
        <v>15</v>
      </c>
      <c r="M17" s="52">
        <f t="shared" si="12"/>
        <v>26.984990995998</v>
      </c>
      <c r="N17" s="33">
        <f t="shared" si="1"/>
        <v>10</v>
      </c>
      <c r="P17" s="48">
        <f t="shared" si="13"/>
        <v>17</v>
      </c>
      <c r="Q17" s="48">
        <f t="shared" si="14"/>
        <v>16</v>
      </c>
      <c r="R17" s="48">
        <f ca="1" t="shared" si="15"/>
        <v>10.016</v>
      </c>
      <c r="S17" s="48">
        <f t="shared" si="16"/>
        <v>10</v>
      </c>
      <c r="T17" s="48">
        <f t="shared" si="17"/>
        <v>17</v>
      </c>
      <c r="U17" s="45" t="str">
        <f ca="1" t="shared" si="2"/>
        <v>SEGUIN François</v>
      </c>
      <c r="V17" s="55" t="str">
        <f ca="1" t="shared" si="3"/>
        <v>SALMO GARONNE</v>
      </c>
      <c r="W17" s="77">
        <f ca="1" t="shared" si="4"/>
        <v>8</v>
      </c>
      <c r="X17" s="33">
        <f ca="1" t="shared" si="4"/>
        <v>9</v>
      </c>
      <c r="Y17" s="77">
        <f ca="1" t="shared" si="4"/>
        <v>2</v>
      </c>
      <c r="Z17" s="33">
        <f ca="1" t="shared" si="4"/>
        <v>12.5</v>
      </c>
      <c r="AA17" s="77">
        <f ca="1" t="shared" si="4"/>
        <v>3</v>
      </c>
      <c r="AB17" s="33">
        <f ca="1" t="shared" si="4"/>
        <v>8</v>
      </c>
      <c r="AC17" s="33">
        <f ca="1" t="shared" si="5"/>
        <v>13</v>
      </c>
      <c r="AD17" s="52">
        <f ca="1" t="shared" si="5"/>
        <v>29.486991996997997</v>
      </c>
      <c r="AE17" s="33">
        <f ca="1" t="shared" si="5"/>
        <v>12</v>
      </c>
    </row>
    <row r="18" spans="1:31" ht="15.75">
      <c r="A18" s="54" t="s">
        <v>40</v>
      </c>
      <c r="B18" s="53" t="s">
        <v>94</v>
      </c>
      <c r="C18" s="77">
        <v>8</v>
      </c>
      <c r="D18" s="33">
        <f t="shared" si="0"/>
        <v>9</v>
      </c>
      <c r="E18" s="77">
        <v>2</v>
      </c>
      <c r="F18" s="33">
        <f t="shared" si="6"/>
        <v>12.5</v>
      </c>
      <c r="G18" s="77">
        <v>3</v>
      </c>
      <c r="H18" s="33">
        <f t="shared" si="7"/>
        <v>8</v>
      </c>
      <c r="I18" s="33">
        <f t="shared" si="8"/>
        <v>8</v>
      </c>
      <c r="J18" s="33">
        <f t="shared" si="9"/>
        <v>2</v>
      </c>
      <c r="K18" s="33">
        <f t="shared" si="10"/>
        <v>3</v>
      </c>
      <c r="L18" s="33">
        <f t="shared" si="11"/>
        <v>13</v>
      </c>
      <c r="M18" s="52">
        <f t="shared" si="12"/>
        <v>29.486991996997997</v>
      </c>
      <c r="N18" s="33">
        <f t="shared" si="1"/>
        <v>12</v>
      </c>
      <c r="P18" s="48">
        <f t="shared" si="13"/>
        <v>18</v>
      </c>
      <c r="Q18" s="48">
        <f t="shared" si="14"/>
        <v>17</v>
      </c>
      <c r="R18" s="48">
        <f ca="1" t="shared" si="15"/>
        <v>12.017</v>
      </c>
      <c r="S18" s="48">
        <f t="shared" si="16"/>
        <v>12</v>
      </c>
      <c r="T18" s="48">
        <f t="shared" si="17"/>
        <v>13</v>
      </c>
      <c r="U18" s="53" t="str">
        <f ca="1" t="shared" si="2"/>
        <v>HERNANDEZ Clément</v>
      </c>
      <c r="V18" s="55" t="str">
        <f ca="1" t="shared" si="3"/>
        <v>PSM ARTICO</v>
      </c>
      <c r="W18" s="77">
        <f ca="1" t="shared" si="4"/>
        <v>4</v>
      </c>
      <c r="X18" s="33">
        <f ca="1" t="shared" si="4"/>
        <v>12</v>
      </c>
      <c r="Y18" s="77">
        <f ca="1" t="shared" si="4"/>
        <v>0</v>
      </c>
      <c r="Z18" s="33">
        <f ca="1" t="shared" si="4"/>
        <v>14</v>
      </c>
      <c r="AA18" s="77">
        <f ca="1" t="shared" si="4"/>
        <v>1</v>
      </c>
      <c r="AB18" s="33">
        <f ca="1" t="shared" si="4"/>
        <v>13</v>
      </c>
      <c r="AC18" s="33">
        <f ca="1" t="shared" si="5"/>
        <v>5</v>
      </c>
      <c r="AD18" s="52">
        <f ca="1" t="shared" si="5"/>
        <v>38.994995999000004</v>
      </c>
      <c r="AE18" s="33">
        <f ca="1" t="shared" si="5"/>
        <v>13</v>
      </c>
    </row>
    <row r="19" spans="1:31" ht="15.75">
      <c r="A19" s="54" t="s">
        <v>124</v>
      </c>
      <c r="B19" s="53" t="s">
        <v>91</v>
      </c>
      <c r="C19" s="77">
        <v>3</v>
      </c>
      <c r="D19" s="33">
        <f t="shared" si="0"/>
        <v>13</v>
      </c>
      <c r="E19" s="77">
        <v>5</v>
      </c>
      <c r="F19" s="33" t="s">
        <v>17</v>
      </c>
      <c r="G19" s="77">
        <v>4</v>
      </c>
      <c r="H19" s="33">
        <f t="shared" si="7"/>
        <v>4.5</v>
      </c>
      <c r="I19" s="33">
        <f t="shared" si="8"/>
        <v>3</v>
      </c>
      <c r="J19" s="33">
        <f t="shared" si="9"/>
        <v>5</v>
      </c>
      <c r="K19" s="33">
        <f t="shared" si="10"/>
        <v>4</v>
      </c>
      <c r="L19" s="33">
        <f t="shared" si="11"/>
        <v>12</v>
      </c>
      <c r="M19" s="52">
        <f t="shared" si="12"/>
        <v>17.487994995997</v>
      </c>
      <c r="N19" s="33">
        <f t="shared" si="1"/>
        <v>5</v>
      </c>
      <c r="P19" s="48">
        <f t="shared" si="13"/>
        <v>19</v>
      </c>
      <c r="Q19" s="48">
        <f t="shared" si="14"/>
        <v>18</v>
      </c>
      <c r="R19" s="48">
        <f ca="1" t="shared" si="15"/>
        <v>5.018</v>
      </c>
      <c r="S19" s="48">
        <f t="shared" si="16"/>
        <v>5</v>
      </c>
      <c r="T19" s="48">
        <f t="shared" si="17"/>
        <v>6</v>
      </c>
      <c r="U19" s="53" t="str">
        <f ca="1" t="shared" si="2"/>
        <v>TEULIE Serge</v>
      </c>
      <c r="V19" s="55" t="str">
        <f ca="1" t="shared" si="3"/>
        <v>SALMO TOC</v>
      </c>
      <c r="W19" s="77">
        <f ca="1" t="shared" si="4"/>
        <v>1</v>
      </c>
      <c r="X19" s="33">
        <f ca="1" t="shared" si="4"/>
        <v>14</v>
      </c>
      <c r="Y19" s="77">
        <f ca="1" t="shared" si="4"/>
        <v>2</v>
      </c>
      <c r="Z19" s="33">
        <f ca="1" t="shared" si="4"/>
        <v>12.5</v>
      </c>
      <c r="AA19" s="77">
        <f ca="1" t="shared" si="4"/>
        <v>1</v>
      </c>
      <c r="AB19" s="33">
        <f ca="1" t="shared" si="4"/>
        <v>13</v>
      </c>
      <c r="AC19" s="33">
        <f ca="1" t="shared" si="5"/>
        <v>4</v>
      </c>
      <c r="AD19" s="52">
        <f ca="1" t="shared" si="5"/>
        <v>39.495997998999</v>
      </c>
      <c r="AE19" s="33">
        <f ca="1" t="shared" si="5"/>
        <v>14</v>
      </c>
    </row>
    <row r="20" spans="1:31" ht="15.75">
      <c r="A20" s="33"/>
      <c r="B20" s="33"/>
      <c r="C20" s="33"/>
      <c r="D20" s="33">
        <f t="shared" si="0"/>
      </c>
      <c r="E20" s="33"/>
      <c r="F20" s="33">
        <f t="shared" si="6"/>
      </c>
      <c r="G20" s="33"/>
      <c r="H20" s="33">
        <f t="shared" si="7"/>
      </c>
      <c r="I20" s="33">
        <f t="shared" si="8"/>
        <v>0</v>
      </c>
      <c r="J20" s="33">
        <f t="shared" si="9"/>
        <v>0</v>
      </c>
      <c r="K20" s="33">
        <f t="shared" si="10"/>
        <v>0</v>
      </c>
      <c r="L20" s="33">
        <f t="shared" si="11"/>
      </c>
      <c r="M20" s="52">
        <f t="shared" si="12"/>
        <v>200</v>
      </c>
      <c r="N20" s="33">
        <f t="shared" si="1"/>
      </c>
      <c r="P20" s="48" t="b">
        <f t="shared" si="13"/>
        <v>0</v>
      </c>
      <c r="Q20" s="48">
        <f t="shared" si="14"/>
      </c>
      <c r="R20" s="48">
        <f ca="1" t="shared" si="15"/>
      </c>
      <c r="S20" s="48">
        <f t="shared" si="16"/>
      </c>
      <c r="T20" s="48">
        <f t="shared" si="17"/>
      </c>
      <c r="U20" s="53">
        <f ca="1" t="shared" si="2"/>
      </c>
      <c r="V20" s="55">
        <f ca="1" t="shared" si="3"/>
      </c>
      <c r="W20" s="33">
        <f ca="1" t="shared" si="4"/>
      </c>
      <c r="X20" s="33">
        <f ca="1" t="shared" si="4"/>
      </c>
      <c r="Y20" s="33">
        <f ca="1" t="shared" si="4"/>
      </c>
      <c r="Z20" s="33">
        <f ca="1" t="shared" si="4"/>
      </c>
      <c r="AA20" s="33">
        <f ca="1" t="shared" si="4"/>
      </c>
      <c r="AB20" s="33">
        <f ca="1" t="shared" si="4"/>
      </c>
      <c r="AC20" s="33">
        <f ca="1" t="shared" si="5"/>
      </c>
      <c r="AD20" s="52">
        <f ca="1" t="shared" si="5"/>
      </c>
      <c r="AE20" s="33">
        <f ca="1" t="shared" si="5"/>
      </c>
    </row>
    <row r="21" spans="1:31" ht="15.75">
      <c r="A21" s="33"/>
      <c r="B21" s="33"/>
      <c r="C21" s="33"/>
      <c r="D21" s="33">
        <f t="shared" si="0"/>
      </c>
      <c r="E21" s="33"/>
      <c r="F21" s="33">
        <f t="shared" si="6"/>
      </c>
      <c r="G21" s="33"/>
      <c r="H21" s="33">
        <f t="shared" si="7"/>
      </c>
      <c r="I21" s="33">
        <f t="shared" si="8"/>
        <v>0</v>
      </c>
      <c r="J21" s="33">
        <f t="shared" si="9"/>
        <v>0</v>
      </c>
      <c r="K21" s="33">
        <f t="shared" si="10"/>
        <v>0</v>
      </c>
      <c r="L21" s="33">
        <f t="shared" si="11"/>
      </c>
      <c r="M21" s="52">
        <f t="shared" si="12"/>
        <v>200</v>
      </c>
      <c r="N21" s="33">
        <f t="shared" si="1"/>
      </c>
      <c r="P21" s="48" t="b">
        <f t="shared" si="13"/>
        <v>0</v>
      </c>
      <c r="Q21" s="48">
        <f t="shared" si="14"/>
      </c>
      <c r="R21" s="48">
        <f ca="1" t="shared" si="15"/>
      </c>
      <c r="S21" s="48">
        <f t="shared" si="16"/>
      </c>
      <c r="T21" s="48">
        <f t="shared" si="17"/>
      </c>
      <c r="U21" s="53">
        <f ca="1" t="shared" si="2"/>
      </c>
      <c r="V21" s="55">
        <f ca="1" t="shared" si="3"/>
      </c>
      <c r="W21" s="33">
        <f ca="1" t="shared" si="4"/>
      </c>
      <c r="X21" s="33">
        <f ca="1" t="shared" si="4"/>
      </c>
      <c r="Y21" s="33">
        <f ca="1" t="shared" si="4"/>
      </c>
      <c r="Z21" s="33">
        <f ca="1" t="shared" si="4"/>
      </c>
      <c r="AA21" s="33">
        <f ca="1" t="shared" si="4"/>
      </c>
      <c r="AB21" s="33">
        <f ca="1" t="shared" si="4"/>
      </c>
      <c r="AC21" s="33">
        <f ca="1" t="shared" si="5"/>
      </c>
      <c r="AD21" s="52">
        <f ca="1" t="shared" si="5"/>
      </c>
      <c r="AE21" s="33">
        <f ca="1" t="shared" si="5"/>
      </c>
    </row>
    <row r="22" spans="1:31" ht="15.75">
      <c r="A22" s="33"/>
      <c r="B22" s="33"/>
      <c r="C22" s="33"/>
      <c r="D22" s="33">
        <f t="shared" si="0"/>
      </c>
      <c r="E22" s="33"/>
      <c r="F22" s="33">
        <f t="shared" si="6"/>
      </c>
      <c r="G22" s="33"/>
      <c r="H22" s="33">
        <f t="shared" si="7"/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f t="shared" si="11"/>
      </c>
      <c r="M22" s="52">
        <f t="shared" si="12"/>
        <v>200</v>
      </c>
      <c r="N22" s="33">
        <f t="shared" si="1"/>
      </c>
      <c r="P22" s="48" t="b">
        <f t="shared" si="13"/>
        <v>0</v>
      </c>
      <c r="Q22" s="48">
        <f t="shared" si="14"/>
      </c>
      <c r="R22" s="48">
        <f ca="1" t="shared" si="15"/>
      </c>
      <c r="S22" s="48">
        <f t="shared" si="16"/>
      </c>
      <c r="T22" s="48">
        <f t="shared" si="17"/>
      </c>
      <c r="U22" s="53">
        <f ca="1" t="shared" si="2"/>
      </c>
      <c r="V22" s="55">
        <f ca="1" t="shared" si="3"/>
      </c>
      <c r="W22" s="33">
        <f aca="true" ca="1" t="shared" si="18" ref="W22:AB24">IF($T22="","",OFFSET(C$1,$T22,))</f>
      </c>
      <c r="X22" s="33">
        <f ca="1" t="shared" si="18"/>
      </c>
      <c r="Y22" s="33">
        <f ca="1" t="shared" si="18"/>
      </c>
      <c r="Z22" s="33">
        <f ca="1" t="shared" si="18"/>
      </c>
      <c r="AA22" s="33">
        <f ca="1" t="shared" si="18"/>
      </c>
      <c r="AB22" s="33">
        <f ca="1" t="shared" si="18"/>
      </c>
      <c r="AC22" s="33">
        <f aca="true" ca="1" t="shared" si="19" ref="AC22:AE24">IF($T22="","",OFFSET(L$1,$T22,))</f>
      </c>
      <c r="AD22" s="52">
        <f ca="1" t="shared" si="19"/>
      </c>
      <c r="AE22" s="33">
        <f ca="1" t="shared" si="19"/>
      </c>
    </row>
    <row r="23" spans="1:31" ht="15.75">
      <c r="A23" s="33"/>
      <c r="B23" s="33"/>
      <c r="C23" s="33"/>
      <c r="D23" s="33">
        <f t="shared" si="0"/>
      </c>
      <c r="E23" s="33"/>
      <c r="F23" s="33">
        <f t="shared" si="6"/>
      </c>
      <c r="G23" s="33"/>
      <c r="H23" s="33">
        <f t="shared" si="7"/>
      </c>
      <c r="I23" s="33">
        <f t="shared" si="8"/>
        <v>0</v>
      </c>
      <c r="J23" s="33">
        <f t="shared" si="9"/>
        <v>0</v>
      </c>
      <c r="K23" s="33">
        <f t="shared" si="10"/>
        <v>0</v>
      </c>
      <c r="L23" s="33">
        <f t="shared" si="11"/>
      </c>
      <c r="M23" s="52">
        <f t="shared" si="12"/>
        <v>200</v>
      </c>
      <c r="N23" s="33">
        <f t="shared" si="1"/>
      </c>
      <c r="P23" s="48" t="b">
        <f t="shared" si="13"/>
        <v>0</v>
      </c>
      <c r="Q23" s="48">
        <f t="shared" si="14"/>
      </c>
      <c r="R23" s="48">
        <f ca="1" t="shared" si="15"/>
      </c>
      <c r="S23" s="48">
        <f t="shared" si="16"/>
      </c>
      <c r="T23" s="48">
        <f t="shared" si="17"/>
      </c>
      <c r="U23" s="53">
        <f ca="1" t="shared" si="2"/>
      </c>
      <c r="V23" s="55">
        <f ca="1" t="shared" si="3"/>
      </c>
      <c r="W23" s="33">
        <f ca="1" t="shared" si="18"/>
      </c>
      <c r="X23" s="33">
        <f ca="1" t="shared" si="18"/>
      </c>
      <c r="Y23" s="33">
        <f ca="1" t="shared" si="18"/>
      </c>
      <c r="Z23" s="33">
        <f ca="1" t="shared" si="18"/>
      </c>
      <c r="AA23" s="33">
        <f ca="1" t="shared" si="18"/>
      </c>
      <c r="AB23" s="33">
        <f ca="1" t="shared" si="18"/>
      </c>
      <c r="AC23" s="33">
        <f ca="1" t="shared" si="19"/>
      </c>
      <c r="AD23" s="52">
        <f ca="1" t="shared" si="19"/>
      </c>
      <c r="AE23" s="33">
        <f ca="1" t="shared" si="19"/>
      </c>
    </row>
    <row r="24" spans="1:31" ht="15.75">
      <c r="A24" s="33"/>
      <c r="B24" s="33"/>
      <c r="C24" s="33"/>
      <c r="D24" s="33">
        <f t="shared" si="0"/>
      </c>
      <c r="E24" s="33"/>
      <c r="F24" s="33">
        <f t="shared" si="6"/>
      </c>
      <c r="G24" s="33"/>
      <c r="H24" s="33">
        <f t="shared" si="7"/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f t="shared" si="11"/>
      </c>
      <c r="M24" s="52">
        <f t="shared" si="12"/>
        <v>200</v>
      </c>
      <c r="N24" s="33">
        <f t="shared" si="1"/>
      </c>
      <c r="P24" s="48" t="b">
        <f t="shared" si="13"/>
        <v>0</v>
      </c>
      <c r="Q24" s="48">
        <f t="shared" si="14"/>
      </c>
      <c r="R24" s="48">
        <f ca="1" t="shared" si="15"/>
      </c>
      <c r="S24" s="48">
        <f t="shared" si="16"/>
      </c>
      <c r="T24" s="48">
        <f t="shared" si="17"/>
      </c>
      <c r="U24" s="53">
        <f ca="1" t="shared" si="2"/>
      </c>
      <c r="V24" s="55">
        <f ca="1" t="shared" si="3"/>
      </c>
      <c r="W24" s="33">
        <f ca="1" t="shared" si="18"/>
      </c>
      <c r="X24" s="33">
        <f ca="1" t="shared" si="18"/>
      </c>
      <c r="Y24" s="33">
        <f ca="1" t="shared" si="18"/>
      </c>
      <c r="Z24" s="33">
        <f ca="1" t="shared" si="18"/>
      </c>
      <c r="AA24" s="33">
        <f ca="1" t="shared" si="18"/>
      </c>
      <c r="AB24" s="33">
        <f ca="1" t="shared" si="18"/>
      </c>
      <c r="AC24" s="33">
        <f ca="1" t="shared" si="19"/>
      </c>
      <c r="AD24" s="52">
        <f ca="1" t="shared" si="19"/>
      </c>
      <c r="AE24" s="33">
        <f ca="1" t="shared" si="19"/>
      </c>
    </row>
    <row r="27" spans="1:26" ht="23.25">
      <c r="A27" s="1" t="s">
        <v>129</v>
      </c>
      <c r="B27" s="2" t="s">
        <v>22</v>
      </c>
      <c r="C27" s="2" t="s">
        <v>16</v>
      </c>
      <c r="D27" s="2"/>
      <c r="E27" s="2"/>
      <c r="F27" s="2" t="s">
        <v>59</v>
      </c>
      <c r="I27" s="2"/>
      <c r="J27" s="2"/>
      <c r="U27" s="1" t="s">
        <v>129</v>
      </c>
      <c r="V27" s="2" t="s">
        <v>22</v>
      </c>
      <c r="W27" s="2" t="s">
        <v>16</v>
      </c>
      <c r="X27" s="2"/>
      <c r="Y27" s="2"/>
      <c r="Z27" s="2" t="str">
        <f>F27</f>
        <v>B</v>
      </c>
    </row>
    <row r="28" spans="2:28" ht="24" thickBot="1">
      <c r="B28" s="8"/>
      <c r="C28" s="8" t="s">
        <v>18</v>
      </c>
      <c r="D28" s="8"/>
      <c r="F28" s="8" t="s">
        <v>17</v>
      </c>
      <c r="G28" s="95"/>
      <c r="H28" s="95"/>
      <c r="I28" s="8" t="s">
        <v>18</v>
      </c>
      <c r="K28" s="3"/>
      <c r="V28" s="8"/>
      <c r="W28" s="8" t="s">
        <v>18</v>
      </c>
      <c r="X28" s="8"/>
      <c r="Z28" s="8" t="s">
        <v>17</v>
      </c>
      <c r="AA28" s="95"/>
      <c r="AB28" s="95"/>
    </row>
    <row r="29" spans="1:31" ht="15.75" customHeight="1" thickBot="1">
      <c r="A29" s="93" t="s">
        <v>19</v>
      </c>
      <c r="B29" s="93" t="s">
        <v>25</v>
      </c>
      <c r="C29" s="89" t="s">
        <v>74</v>
      </c>
      <c r="D29" s="90"/>
      <c r="E29" s="87" t="s">
        <v>75</v>
      </c>
      <c r="F29" s="88"/>
      <c r="G29" s="89" t="s">
        <v>76</v>
      </c>
      <c r="H29" s="90"/>
      <c r="I29" s="96" t="s">
        <v>62</v>
      </c>
      <c r="J29" s="97"/>
      <c r="K29" s="97"/>
      <c r="L29" s="28" t="s">
        <v>20</v>
      </c>
      <c r="M29" s="50" t="s">
        <v>20</v>
      </c>
      <c r="N29" s="91" t="s">
        <v>64</v>
      </c>
      <c r="U29" s="93" t="s">
        <v>19</v>
      </c>
      <c r="V29" s="93" t="s">
        <v>25</v>
      </c>
      <c r="W29" s="89" t="s">
        <v>74</v>
      </c>
      <c r="X29" s="90"/>
      <c r="Y29" s="87" t="s">
        <v>75</v>
      </c>
      <c r="Z29" s="88"/>
      <c r="AA29" s="89" t="s">
        <v>76</v>
      </c>
      <c r="AB29" s="90"/>
      <c r="AC29" s="28" t="s">
        <v>20</v>
      </c>
      <c r="AD29" s="50" t="s">
        <v>20</v>
      </c>
      <c r="AE29" s="91" t="s">
        <v>64</v>
      </c>
    </row>
    <row r="30" spans="1:31" ht="15.75" customHeight="1">
      <c r="A30" s="94"/>
      <c r="B30" s="94"/>
      <c r="C30" s="29" t="s">
        <v>42</v>
      </c>
      <c r="D30" s="30" t="s">
        <v>21</v>
      </c>
      <c r="E30" s="29" t="s">
        <v>42</v>
      </c>
      <c r="F30" s="30" t="s">
        <v>21</v>
      </c>
      <c r="G30" s="29" t="s">
        <v>42</v>
      </c>
      <c r="H30" s="30" t="s">
        <v>21</v>
      </c>
      <c r="I30" s="31" t="s">
        <v>54</v>
      </c>
      <c r="J30" s="31" t="s">
        <v>55</v>
      </c>
      <c r="K30" s="31" t="s">
        <v>56</v>
      </c>
      <c r="L30" s="32" t="s">
        <v>42</v>
      </c>
      <c r="M30" s="51" t="s">
        <v>21</v>
      </c>
      <c r="N30" s="92"/>
      <c r="Q30" s="48">
        <f>COUNT(P31:P49)</f>
        <v>14</v>
      </c>
      <c r="U30" s="94"/>
      <c r="V30" s="94"/>
      <c r="W30" s="29" t="s">
        <v>42</v>
      </c>
      <c r="X30" s="30" t="s">
        <v>21</v>
      </c>
      <c r="Y30" s="29" t="s">
        <v>42</v>
      </c>
      <c r="Z30" s="30" t="s">
        <v>21</v>
      </c>
      <c r="AA30" s="29" t="s">
        <v>42</v>
      </c>
      <c r="AB30" s="30" t="s">
        <v>21</v>
      </c>
      <c r="AC30" s="32" t="s">
        <v>42</v>
      </c>
      <c r="AD30" s="51" t="s">
        <v>21</v>
      </c>
      <c r="AE30" s="100"/>
    </row>
    <row r="31" spans="1:31" ht="15.75">
      <c r="A31" s="53" t="s">
        <v>142</v>
      </c>
      <c r="B31" s="53" t="s">
        <v>101</v>
      </c>
      <c r="C31" s="77">
        <v>3</v>
      </c>
      <c r="D31" s="33">
        <f>IF(OR(A31="",C31=""),"",RANK(C31,$C$31:$C$49,0)+(COUNT($C$31:$C$49)+1-RANK(C31,$C$31:$C$49,0)-RANK(C31,$C$31:$C$49,1))/2)</f>
        <v>8.5</v>
      </c>
      <c r="E31" s="77">
        <v>1</v>
      </c>
      <c r="F31" s="33">
        <f>IF(OR(A31="",E31=""),"",RANK(E31,$E$31:$E$49,0)+(COUNT($E$31:$E$49)+1-RANK(E31,$E$31:$E$49,0)-RANK(E31,$E$31:$E$49,1))/2)</f>
        <v>10.5</v>
      </c>
      <c r="G31" s="77">
        <v>2</v>
      </c>
      <c r="H31" s="33">
        <f>IF(OR(A31="",G31=""),"",RANK(G31,$G$31:$G$49,0)+(COUNT($G$31:$G$49)+1-RANK(G31,$G$31:$G$49,0)-RANK(G31,$G$31:$G$49,1))/2)</f>
        <v>5</v>
      </c>
      <c r="I31" s="33">
        <f>C31</f>
        <v>3</v>
      </c>
      <c r="J31" s="33">
        <f>E31</f>
        <v>1</v>
      </c>
      <c r="K31" s="33">
        <f>G31</f>
        <v>2</v>
      </c>
      <c r="L31" s="33">
        <f>IF(A31=0,"",SUM(C31,E31,G31))</f>
        <v>6</v>
      </c>
      <c r="M31" s="52">
        <f>SUM(D31,F31,H31,IF(L31="",200,-L31/10^3),-LARGE(I31:K31,1)/10^6,-LARGE(I31:K31,2)/10^9,-LARGE(I31:K31,3)/10^12)</f>
        <v>23.993996997999</v>
      </c>
      <c r="N31" s="33">
        <f>IF(L31="","",RANK(M31,$M$31:$M$49,1)+(COUNT($M$31:$M$49)+1-RANK(M31,$M$31:$M$49,0)-RANK(M31,$M$31:$M$49,1))/2)</f>
        <v>6</v>
      </c>
      <c r="P31" s="48">
        <f>IF((A31&lt;&gt;""),ROW(A31))</f>
        <v>31</v>
      </c>
      <c r="Q31" s="48">
        <f>IF(Q$30&gt;=ROW(P1),SMALL(P$31:P$49,ROW(P1))-1,"")</f>
        <v>30</v>
      </c>
      <c r="R31" s="48">
        <f ca="1">IF($Q31="","",OFFSET(N$1,Q31,)+(Q31/1000))</f>
        <v>6.03</v>
      </c>
      <c r="S31" s="48">
        <f>IF(R31="","",RANK(R31,R$31:R$49,1))</f>
        <v>6</v>
      </c>
      <c r="T31" s="48">
        <f>IF(S31="","",INDEX(Q$31:Q$49,MATCH(ROW(P1),S$31:S$49,0)))</f>
        <v>38</v>
      </c>
      <c r="U31" s="53" t="str">
        <f ca="1">IF($T31="","",OFFSET(A$1,$T31,))</f>
        <v>PUJOS BASTIEN</v>
      </c>
      <c r="V31" s="55" t="str">
        <f ca="1">IF($T31="","",OFFSET(B$1,$T31,))</f>
        <v>NO KILL 09</v>
      </c>
      <c r="W31" s="77">
        <f aca="true" ca="1" t="shared" si="20" ref="W31:AB49">IF($T31="","",OFFSET(C$1,$T31,))</f>
        <v>13</v>
      </c>
      <c r="X31" s="33">
        <f ca="1" t="shared" si="20"/>
        <v>1</v>
      </c>
      <c r="Y31" s="77">
        <f ca="1" t="shared" si="20"/>
        <v>7</v>
      </c>
      <c r="Z31" s="33">
        <f ca="1" t="shared" si="20"/>
        <v>1.5</v>
      </c>
      <c r="AA31" s="77">
        <f ca="1" t="shared" si="20"/>
        <v>3</v>
      </c>
      <c r="AB31" s="33">
        <f ca="1" t="shared" si="20"/>
        <v>3</v>
      </c>
      <c r="AC31" s="33">
        <f aca="true" ca="1" t="shared" si="21" ref="AC31:AE49">IF($T31="","",OFFSET(L$1,$T31,))</f>
        <v>23</v>
      </c>
      <c r="AD31" s="52">
        <f ca="1" t="shared" si="21"/>
        <v>5.476986992997</v>
      </c>
      <c r="AE31" s="33">
        <f ca="1" t="shared" si="21"/>
        <v>1</v>
      </c>
    </row>
    <row r="32" spans="1:31" ht="15.75" customHeight="1">
      <c r="A32" s="53" t="s">
        <v>11</v>
      </c>
      <c r="B32" s="53" t="s">
        <v>94</v>
      </c>
      <c r="C32" s="77">
        <v>11</v>
      </c>
      <c r="D32" s="33">
        <f aca="true" t="shared" si="22" ref="D32:D49">IF(OR(A32="",C32=""),"",RANK(C32,$C$31:$C$49,0)+(COUNT($C$31:$C$49)+1-RANK(C32,$C$31:$C$49,0)-RANK(C32,$C$31:$C$49,1))/2)</f>
        <v>2</v>
      </c>
      <c r="E32" s="77">
        <v>5</v>
      </c>
      <c r="F32" s="33">
        <f aca="true" t="shared" si="23" ref="F32:F49">IF(OR(A32="",E32=""),"",RANK(E32,$E$31:$E$49,0)+(COUNT($E$31:$E$49)+1-RANK(E32,$E$31:$E$49,0)-RANK(E32,$E$31:$E$49,1))/2)</f>
        <v>3</v>
      </c>
      <c r="G32" s="77">
        <v>1</v>
      </c>
      <c r="H32" s="33">
        <f aca="true" t="shared" si="24" ref="H32:H49">IF(OR(A32="",G32=""),"",RANK(G32,$G$31:$G$49,0)+(COUNT($G$31:$G$49)+1-RANK(G32,$G$31:$G$49,0)-RANK(G32,$G$31:$G$49,1))/2)</f>
        <v>8.5</v>
      </c>
      <c r="I32" s="33">
        <f aca="true" t="shared" si="25" ref="I32:I49">C32</f>
        <v>11</v>
      </c>
      <c r="J32" s="33">
        <f aca="true" t="shared" si="26" ref="J32:J49">E32</f>
        <v>5</v>
      </c>
      <c r="K32" s="33">
        <f aca="true" t="shared" si="27" ref="K32:K49">G32</f>
        <v>1</v>
      </c>
      <c r="L32" s="33">
        <f aca="true" t="shared" si="28" ref="L32:L49">IF(A32=0,"",SUM(C32,E32,G32))</f>
        <v>17</v>
      </c>
      <c r="M32" s="52">
        <f aca="true" t="shared" si="29" ref="M32:M49">SUM(D32,F32,H32,IF(L32="",200,-L32/10^3),-LARGE(I32:K32,1)/10^6,-LARGE(I32:K32,2)/10^9,-LARGE(I32:K32,3)/10^12)</f>
        <v>13.482988994999</v>
      </c>
      <c r="N32" s="33">
        <f aca="true" t="shared" si="30" ref="N32:N49">IF(L32="","",RANK(M32,$M$31:$M$49,1)+(COUNT($M$31:$M$49)+1-RANK(M32,$M$31:$M$49,0)-RANK(M32,$M$31:$M$49,1))/2)</f>
        <v>4</v>
      </c>
      <c r="P32" s="48">
        <f aca="true" t="shared" si="31" ref="P32:P49">IF((A32&lt;&gt;""),ROW(A32))</f>
        <v>32</v>
      </c>
      <c r="Q32" s="48">
        <f aca="true" t="shared" si="32" ref="Q32:Q49">IF(Q$30&gt;=ROW(P2),SMALL(P$31:P$49,ROW(P2))-1,"")</f>
        <v>31</v>
      </c>
      <c r="R32" s="48">
        <f aca="true" ca="1" t="shared" si="33" ref="R32:R49">IF($Q32="","",OFFSET(N$1,Q32,)+(Q32/1000))</f>
        <v>4.031</v>
      </c>
      <c r="S32" s="48">
        <f aca="true" t="shared" si="34" ref="S32:S49">IF(R32="","",RANK(R32,R$31:R$49,1))</f>
        <v>4</v>
      </c>
      <c r="T32" s="48">
        <f aca="true" t="shared" si="35" ref="T32:T49">IF(S32="","",INDEX(Q$31:Q$49,MATCH(ROW(P2),S$31:S$49,0)))</f>
        <v>37</v>
      </c>
      <c r="U32" s="53" t="str">
        <f aca="true" ca="1" t="shared" si="36" ref="U32:V49">IF($T32="","",OFFSET(A$1,$T32,))</f>
        <v>PAGES Stéphane</v>
      </c>
      <c r="V32" s="55" t="str">
        <f ca="1" t="shared" si="36"/>
        <v>PSM ARTICO</v>
      </c>
      <c r="W32" s="77">
        <f ca="1" t="shared" si="20"/>
        <v>6</v>
      </c>
      <c r="X32" s="33">
        <f ca="1" t="shared" si="20"/>
        <v>4</v>
      </c>
      <c r="Y32" s="77">
        <f ca="1" t="shared" si="20"/>
        <v>7</v>
      </c>
      <c r="Z32" s="33">
        <f ca="1" t="shared" si="20"/>
        <v>1.5</v>
      </c>
      <c r="AA32" s="77">
        <f ca="1" t="shared" si="20"/>
        <v>4</v>
      </c>
      <c r="AB32" s="33">
        <f ca="1" t="shared" si="20"/>
        <v>1.5</v>
      </c>
      <c r="AC32" s="33">
        <f ca="1" t="shared" si="21"/>
        <v>17</v>
      </c>
      <c r="AD32" s="52">
        <f ca="1" t="shared" si="21"/>
        <v>6.982992993996</v>
      </c>
      <c r="AE32" s="33">
        <f ca="1" t="shared" si="21"/>
        <v>2</v>
      </c>
    </row>
    <row r="33" spans="1:31" ht="15.75">
      <c r="A33" s="54" t="s">
        <v>108</v>
      </c>
      <c r="B33" s="53" t="s">
        <v>102</v>
      </c>
      <c r="C33" s="77">
        <v>4</v>
      </c>
      <c r="D33" s="33">
        <f t="shared" si="22"/>
        <v>6.5</v>
      </c>
      <c r="E33" s="77">
        <v>1</v>
      </c>
      <c r="F33" s="33">
        <f t="shared" si="23"/>
        <v>10.5</v>
      </c>
      <c r="G33" s="77">
        <v>0</v>
      </c>
      <c r="H33" s="33">
        <f t="shared" si="24"/>
        <v>12.5</v>
      </c>
      <c r="I33" s="33">
        <f t="shared" si="25"/>
        <v>4</v>
      </c>
      <c r="J33" s="33">
        <f t="shared" si="26"/>
        <v>1</v>
      </c>
      <c r="K33" s="33">
        <f t="shared" si="27"/>
        <v>0</v>
      </c>
      <c r="L33" s="33">
        <f t="shared" si="28"/>
        <v>5</v>
      </c>
      <c r="M33" s="52">
        <f t="shared" si="29"/>
        <v>29.494995999</v>
      </c>
      <c r="N33" s="33">
        <f t="shared" si="30"/>
        <v>12</v>
      </c>
      <c r="P33" s="48">
        <f t="shared" si="31"/>
        <v>33</v>
      </c>
      <c r="Q33" s="48">
        <f t="shared" si="32"/>
        <v>32</v>
      </c>
      <c r="R33" s="48">
        <f ca="1" t="shared" si="33"/>
        <v>12.032</v>
      </c>
      <c r="S33" s="48">
        <f t="shared" si="34"/>
        <v>12</v>
      </c>
      <c r="T33" s="48">
        <f t="shared" si="35"/>
        <v>36</v>
      </c>
      <c r="U33" s="53" t="str">
        <f ca="1" t="shared" si="36"/>
        <v>CALVAYRAC Didier</v>
      </c>
      <c r="V33" s="55" t="str">
        <f ca="1" t="shared" si="36"/>
        <v>SALMO TOC</v>
      </c>
      <c r="W33" s="77">
        <f ca="1" t="shared" si="20"/>
        <v>9</v>
      </c>
      <c r="X33" s="33">
        <f ca="1" t="shared" si="20"/>
        <v>3</v>
      </c>
      <c r="Y33" s="77">
        <f ca="1" t="shared" si="20"/>
        <v>3</v>
      </c>
      <c r="Z33" s="33">
        <f ca="1" t="shared" si="20"/>
        <v>5</v>
      </c>
      <c r="AA33" s="77">
        <f ca="1" t="shared" si="20"/>
        <v>4</v>
      </c>
      <c r="AB33" s="33">
        <f ca="1" t="shared" si="20"/>
        <v>1.5</v>
      </c>
      <c r="AC33" s="33">
        <f ca="1" t="shared" si="21"/>
        <v>16</v>
      </c>
      <c r="AD33" s="52">
        <f ca="1" t="shared" si="21"/>
        <v>9.483990995996999</v>
      </c>
      <c r="AE33" s="33">
        <f ca="1" t="shared" si="21"/>
        <v>3</v>
      </c>
    </row>
    <row r="34" spans="1:31" ht="15.75">
      <c r="A34" s="53" t="s">
        <v>88</v>
      </c>
      <c r="B34" s="53" t="s">
        <v>89</v>
      </c>
      <c r="C34" s="77">
        <v>1</v>
      </c>
      <c r="D34" s="33">
        <f t="shared" si="22"/>
        <v>11.5</v>
      </c>
      <c r="E34" s="77">
        <v>2</v>
      </c>
      <c r="F34" s="33">
        <f t="shared" si="23"/>
        <v>7.5</v>
      </c>
      <c r="G34" s="77">
        <v>2</v>
      </c>
      <c r="H34" s="33">
        <f t="shared" si="24"/>
        <v>5</v>
      </c>
      <c r="I34" s="33">
        <f t="shared" si="25"/>
        <v>1</v>
      </c>
      <c r="J34" s="33">
        <f t="shared" si="26"/>
        <v>2</v>
      </c>
      <c r="K34" s="33">
        <f t="shared" si="27"/>
        <v>2</v>
      </c>
      <c r="L34" s="33">
        <f t="shared" si="28"/>
        <v>5</v>
      </c>
      <c r="M34" s="52">
        <f t="shared" si="29"/>
        <v>23.994997997999004</v>
      </c>
      <c r="N34" s="33">
        <f t="shared" si="30"/>
        <v>7</v>
      </c>
      <c r="P34" s="48">
        <f t="shared" si="31"/>
        <v>34</v>
      </c>
      <c r="Q34" s="48">
        <f t="shared" si="32"/>
        <v>33</v>
      </c>
      <c r="R34" s="48">
        <f ca="1" t="shared" si="33"/>
        <v>7.033</v>
      </c>
      <c r="S34" s="48">
        <f t="shared" si="34"/>
        <v>7</v>
      </c>
      <c r="T34" s="48">
        <f t="shared" si="35"/>
        <v>31</v>
      </c>
      <c r="U34" s="53" t="str">
        <f ca="1" t="shared" si="36"/>
        <v>FARCY Pascal</v>
      </c>
      <c r="V34" s="55" t="str">
        <f ca="1" t="shared" si="36"/>
        <v>SALMO GARONNE</v>
      </c>
      <c r="W34" s="77">
        <f ca="1" t="shared" si="20"/>
        <v>11</v>
      </c>
      <c r="X34" s="33">
        <f ca="1" t="shared" si="20"/>
        <v>2</v>
      </c>
      <c r="Y34" s="77">
        <f ca="1" t="shared" si="20"/>
        <v>5</v>
      </c>
      <c r="Z34" s="33">
        <f ca="1" t="shared" si="20"/>
        <v>3</v>
      </c>
      <c r="AA34" s="77">
        <f ca="1" t="shared" si="20"/>
        <v>1</v>
      </c>
      <c r="AB34" s="33">
        <f ca="1" t="shared" si="20"/>
        <v>8.5</v>
      </c>
      <c r="AC34" s="33">
        <f ca="1" t="shared" si="21"/>
        <v>17</v>
      </c>
      <c r="AD34" s="52">
        <f ca="1" t="shared" si="21"/>
        <v>13.482988994999</v>
      </c>
      <c r="AE34" s="33">
        <f ca="1" t="shared" si="21"/>
        <v>4</v>
      </c>
    </row>
    <row r="35" spans="1:31" ht="15.75">
      <c r="A35" s="54" t="s">
        <v>104</v>
      </c>
      <c r="B35" s="53" t="s">
        <v>47</v>
      </c>
      <c r="C35" s="77">
        <v>0</v>
      </c>
      <c r="D35" s="33">
        <f t="shared" si="22"/>
        <v>14</v>
      </c>
      <c r="E35" s="77">
        <v>0</v>
      </c>
      <c r="F35" s="33">
        <f t="shared" si="23"/>
        <v>13.5</v>
      </c>
      <c r="G35" s="77">
        <v>0</v>
      </c>
      <c r="H35" s="33">
        <f t="shared" si="24"/>
        <v>12.5</v>
      </c>
      <c r="I35" s="33">
        <f t="shared" si="25"/>
        <v>0</v>
      </c>
      <c r="J35" s="33">
        <f t="shared" si="26"/>
        <v>0</v>
      </c>
      <c r="K35" s="33">
        <f t="shared" si="27"/>
        <v>0</v>
      </c>
      <c r="L35" s="33">
        <f t="shared" si="28"/>
        <v>0</v>
      </c>
      <c r="M35" s="52">
        <f t="shared" si="29"/>
        <v>40</v>
      </c>
      <c r="N35" s="33">
        <f t="shared" si="30"/>
        <v>14</v>
      </c>
      <c r="P35" s="48">
        <f t="shared" si="31"/>
        <v>35</v>
      </c>
      <c r="Q35" s="48">
        <f t="shared" si="32"/>
        <v>34</v>
      </c>
      <c r="R35" s="48">
        <f ca="1" t="shared" si="33"/>
        <v>14.034</v>
      </c>
      <c r="S35" s="48">
        <f t="shared" si="34"/>
        <v>14</v>
      </c>
      <c r="T35" s="48">
        <f t="shared" si="35"/>
        <v>42</v>
      </c>
      <c r="U35" s="53" t="str">
        <f ca="1" t="shared" si="36"/>
        <v>ROJO DIAZ Patrick</v>
      </c>
      <c r="V35" s="55" t="str">
        <f ca="1" t="shared" si="36"/>
        <v>NO KILL 33</v>
      </c>
      <c r="W35" s="77">
        <f ca="1" t="shared" si="20"/>
        <v>5</v>
      </c>
      <c r="X35" s="33">
        <f ca="1" t="shared" si="20"/>
        <v>5</v>
      </c>
      <c r="Y35" s="77">
        <f ca="1" t="shared" si="20"/>
        <v>3</v>
      </c>
      <c r="Z35" s="33">
        <f ca="1" t="shared" si="20"/>
        <v>5</v>
      </c>
      <c r="AA35" s="77">
        <f ca="1" t="shared" si="20"/>
        <v>1</v>
      </c>
      <c r="AB35" s="33">
        <f ca="1" t="shared" si="20"/>
        <v>8.5</v>
      </c>
      <c r="AC35" s="33">
        <f ca="1" t="shared" si="21"/>
        <v>9</v>
      </c>
      <c r="AD35" s="52">
        <f ca="1" t="shared" si="21"/>
        <v>18.490994996999</v>
      </c>
      <c r="AE35" s="33">
        <f ca="1" t="shared" si="21"/>
        <v>5</v>
      </c>
    </row>
    <row r="36" spans="1:31" ht="15.75">
      <c r="A36" s="53" t="s">
        <v>125</v>
      </c>
      <c r="B36" s="53" t="s">
        <v>100</v>
      </c>
      <c r="C36" s="77">
        <v>3</v>
      </c>
      <c r="D36" s="33">
        <f t="shared" si="22"/>
        <v>8.5</v>
      </c>
      <c r="E36" s="77">
        <v>2</v>
      </c>
      <c r="F36" s="33">
        <f t="shared" si="23"/>
        <v>7.5</v>
      </c>
      <c r="G36" s="77">
        <v>0</v>
      </c>
      <c r="H36" s="33">
        <f t="shared" si="24"/>
        <v>12.5</v>
      </c>
      <c r="I36" s="33">
        <f t="shared" si="25"/>
        <v>3</v>
      </c>
      <c r="J36" s="33">
        <f t="shared" si="26"/>
        <v>2</v>
      </c>
      <c r="K36" s="33">
        <f t="shared" si="27"/>
        <v>0</v>
      </c>
      <c r="L36" s="33">
        <f t="shared" si="28"/>
        <v>5</v>
      </c>
      <c r="M36" s="52">
        <f t="shared" si="29"/>
        <v>28.494996998</v>
      </c>
      <c r="N36" s="33">
        <f t="shared" si="30"/>
        <v>11</v>
      </c>
      <c r="P36" s="48">
        <f t="shared" si="31"/>
        <v>36</v>
      </c>
      <c r="Q36" s="48">
        <f t="shared" si="32"/>
        <v>35</v>
      </c>
      <c r="R36" s="48">
        <f ca="1" t="shared" si="33"/>
        <v>11.035</v>
      </c>
      <c r="S36" s="48">
        <f t="shared" si="34"/>
        <v>11</v>
      </c>
      <c r="T36" s="48">
        <f t="shared" si="35"/>
        <v>30</v>
      </c>
      <c r="U36" s="54" t="str">
        <f ca="1" t="shared" si="36"/>
        <v>PAGES Franck</v>
      </c>
      <c r="V36" s="55" t="str">
        <f ca="1" t="shared" si="36"/>
        <v>PSM ARTICO</v>
      </c>
      <c r="W36" s="77">
        <f ca="1" t="shared" si="20"/>
        <v>3</v>
      </c>
      <c r="X36" s="33">
        <f ca="1" t="shared" si="20"/>
        <v>8.5</v>
      </c>
      <c r="Y36" s="77">
        <f ca="1" t="shared" si="20"/>
        <v>1</v>
      </c>
      <c r="Z36" s="33">
        <f ca="1" t="shared" si="20"/>
        <v>10.5</v>
      </c>
      <c r="AA36" s="77">
        <f ca="1" t="shared" si="20"/>
        <v>2</v>
      </c>
      <c r="AB36" s="33">
        <f ca="1" t="shared" si="20"/>
        <v>5</v>
      </c>
      <c r="AC36" s="33">
        <f ca="1" t="shared" si="21"/>
        <v>6</v>
      </c>
      <c r="AD36" s="52">
        <f ca="1" t="shared" si="21"/>
        <v>23.993996997999</v>
      </c>
      <c r="AE36" s="33">
        <f ca="1" t="shared" si="21"/>
        <v>6</v>
      </c>
    </row>
    <row r="37" spans="1:31" ht="15.75" customHeight="1">
      <c r="A37" s="53" t="s">
        <v>5</v>
      </c>
      <c r="B37" s="53" t="s">
        <v>91</v>
      </c>
      <c r="C37" s="77">
        <v>9</v>
      </c>
      <c r="D37" s="33">
        <f t="shared" si="22"/>
        <v>3</v>
      </c>
      <c r="E37" s="77">
        <v>3</v>
      </c>
      <c r="F37" s="33">
        <f t="shared" si="23"/>
        <v>5</v>
      </c>
      <c r="G37" s="77">
        <v>4</v>
      </c>
      <c r="H37" s="33">
        <f t="shared" si="24"/>
        <v>1.5</v>
      </c>
      <c r="I37" s="33">
        <f t="shared" si="25"/>
        <v>9</v>
      </c>
      <c r="J37" s="33">
        <f t="shared" si="26"/>
        <v>3</v>
      </c>
      <c r="K37" s="33">
        <f t="shared" si="27"/>
        <v>4</v>
      </c>
      <c r="L37" s="33">
        <f t="shared" si="28"/>
        <v>16</v>
      </c>
      <c r="M37" s="52">
        <f t="shared" si="29"/>
        <v>9.483990995996999</v>
      </c>
      <c r="N37" s="33">
        <f t="shared" si="30"/>
        <v>3</v>
      </c>
      <c r="P37" s="48">
        <f t="shared" si="31"/>
        <v>37</v>
      </c>
      <c r="Q37" s="48">
        <f t="shared" si="32"/>
        <v>36</v>
      </c>
      <c r="R37" s="48">
        <f ca="1" t="shared" si="33"/>
        <v>3.036</v>
      </c>
      <c r="S37" s="48">
        <f t="shared" si="34"/>
        <v>3</v>
      </c>
      <c r="T37" s="48">
        <f t="shared" si="35"/>
        <v>33</v>
      </c>
      <c r="U37" s="53" t="str">
        <f ca="1" t="shared" si="36"/>
        <v>ALLAMARGOT Eric</v>
      </c>
      <c r="V37" s="55" t="str">
        <f ca="1" t="shared" si="36"/>
        <v>NO KILL 09</v>
      </c>
      <c r="W37" s="77">
        <f ca="1" t="shared" si="20"/>
        <v>1</v>
      </c>
      <c r="X37" s="33">
        <f ca="1" t="shared" si="20"/>
        <v>11.5</v>
      </c>
      <c r="Y37" s="77">
        <f ca="1" t="shared" si="20"/>
        <v>2</v>
      </c>
      <c r="Z37" s="33">
        <f ca="1" t="shared" si="20"/>
        <v>7.5</v>
      </c>
      <c r="AA37" s="77">
        <f ca="1" t="shared" si="20"/>
        <v>2</v>
      </c>
      <c r="AB37" s="33">
        <f ca="1" t="shared" si="20"/>
        <v>5</v>
      </c>
      <c r="AC37" s="33">
        <f ca="1" t="shared" si="21"/>
        <v>5</v>
      </c>
      <c r="AD37" s="52">
        <f ca="1" t="shared" si="21"/>
        <v>23.994997997999004</v>
      </c>
      <c r="AE37" s="33">
        <f ca="1" t="shared" si="21"/>
        <v>7</v>
      </c>
    </row>
    <row r="38" spans="1:31" ht="15.75">
      <c r="A38" s="53" t="s">
        <v>34</v>
      </c>
      <c r="B38" s="53" t="s">
        <v>101</v>
      </c>
      <c r="C38" s="77">
        <v>6</v>
      </c>
      <c r="D38" s="33">
        <f t="shared" si="22"/>
        <v>4</v>
      </c>
      <c r="E38" s="77">
        <v>7</v>
      </c>
      <c r="F38" s="33">
        <f t="shared" si="23"/>
        <v>1.5</v>
      </c>
      <c r="G38" s="77">
        <v>4</v>
      </c>
      <c r="H38" s="33">
        <f t="shared" si="24"/>
        <v>1.5</v>
      </c>
      <c r="I38" s="33">
        <f t="shared" si="25"/>
        <v>6</v>
      </c>
      <c r="J38" s="33">
        <f t="shared" si="26"/>
        <v>7</v>
      </c>
      <c r="K38" s="33">
        <f t="shared" si="27"/>
        <v>4</v>
      </c>
      <c r="L38" s="33">
        <f t="shared" si="28"/>
        <v>17</v>
      </c>
      <c r="M38" s="52">
        <f t="shared" si="29"/>
        <v>6.982992993996</v>
      </c>
      <c r="N38" s="33">
        <f t="shared" si="30"/>
        <v>2</v>
      </c>
      <c r="P38" s="48">
        <f t="shared" si="31"/>
        <v>38</v>
      </c>
      <c r="Q38" s="48">
        <f t="shared" si="32"/>
        <v>37</v>
      </c>
      <c r="R38" s="48">
        <f ca="1" t="shared" si="33"/>
        <v>2.037</v>
      </c>
      <c r="S38" s="48">
        <f t="shared" si="34"/>
        <v>2</v>
      </c>
      <c r="T38" s="48">
        <f t="shared" si="35"/>
        <v>39</v>
      </c>
      <c r="U38" s="53" t="str">
        <f ca="1" t="shared" si="36"/>
        <v>AISSAOUI Farid</v>
      </c>
      <c r="V38" s="55" t="str">
        <f ca="1" t="shared" si="36"/>
        <v>TRUITE TOC</v>
      </c>
      <c r="W38" s="77">
        <f ca="1" t="shared" si="20"/>
        <v>1</v>
      </c>
      <c r="X38" s="33">
        <f ca="1" t="shared" si="20"/>
        <v>11.5</v>
      </c>
      <c r="Y38" s="77">
        <f ca="1" t="shared" si="20"/>
        <v>3</v>
      </c>
      <c r="Z38" s="33">
        <f ca="1" t="shared" si="20"/>
        <v>5</v>
      </c>
      <c r="AA38" s="77">
        <f ca="1" t="shared" si="20"/>
        <v>1</v>
      </c>
      <c r="AB38" s="33">
        <f ca="1" t="shared" si="20"/>
        <v>8.5</v>
      </c>
      <c r="AC38" s="33">
        <f ca="1" t="shared" si="21"/>
        <v>5</v>
      </c>
      <c r="AD38" s="52">
        <f ca="1" t="shared" si="21"/>
        <v>24.994996998999003</v>
      </c>
      <c r="AE38" s="33">
        <f ca="1" t="shared" si="21"/>
        <v>8</v>
      </c>
    </row>
    <row r="39" spans="1:31" ht="15.75">
      <c r="A39" s="53" t="s">
        <v>128</v>
      </c>
      <c r="B39" s="53" t="s">
        <v>89</v>
      </c>
      <c r="C39" s="77">
        <v>13</v>
      </c>
      <c r="D39" s="33">
        <f t="shared" si="22"/>
        <v>1</v>
      </c>
      <c r="E39" s="77">
        <v>7</v>
      </c>
      <c r="F39" s="33">
        <f t="shared" si="23"/>
        <v>1.5</v>
      </c>
      <c r="G39" s="77">
        <v>3</v>
      </c>
      <c r="H39" s="33">
        <f t="shared" si="24"/>
        <v>3</v>
      </c>
      <c r="I39" s="33">
        <f t="shared" si="25"/>
        <v>13</v>
      </c>
      <c r="J39" s="33">
        <f t="shared" si="26"/>
        <v>7</v>
      </c>
      <c r="K39" s="33">
        <f t="shared" si="27"/>
        <v>3</v>
      </c>
      <c r="L39" s="33">
        <f t="shared" si="28"/>
        <v>23</v>
      </c>
      <c r="M39" s="52">
        <f t="shared" si="29"/>
        <v>5.476986992997</v>
      </c>
      <c r="N39" s="33">
        <f t="shared" si="30"/>
        <v>1</v>
      </c>
      <c r="P39" s="48">
        <f t="shared" si="31"/>
        <v>39</v>
      </c>
      <c r="Q39" s="48">
        <f t="shared" si="32"/>
        <v>38</v>
      </c>
      <c r="R39" s="48">
        <f ca="1" t="shared" si="33"/>
        <v>1.038</v>
      </c>
      <c r="S39" s="48">
        <f t="shared" si="34"/>
        <v>1</v>
      </c>
      <c r="T39" s="48">
        <f t="shared" si="35"/>
        <v>40</v>
      </c>
      <c r="U39" s="54" t="str">
        <f ca="1" t="shared" si="36"/>
        <v>GUNTHER Patrice</v>
      </c>
      <c r="V39" s="55" t="str">
        <f ca="1" t="shared" si="36"/>
        <v>TRUITE PASSION</v>
      </c>
      <c r="W39" s="77">
        <f ca="1" t="shared" si="20"/>
        <v>1</v>
      </c>
      <c r="X39" s="33">
        <f ca="1" t="shared" si="20"/>
        <v>11.5</v>
      </c>
      <c r="Y39" s="77">
        <f ca="1" t="shared" si="20"/>
        <v>1</v>
      </c>
      <c r="Z39" s="33">
        <f ca="1" t="shared" si="20"/>
        <v>10.5</v>
      </c>
      <c r="AA39" s="77">
        <f ca="1" t="shared" si="20"/>
        <v>2</v>
      </c>
      <c r="AB39" s="33">
        <f ca="1" t="shared" si="20"/>
        <v>5</v>
      </c>
      <c r="AC39" s="33">
        <f ca="1" t="shared" si="21"/>
        <v>4</v>
      </c>
      <c r="AD39" s="52">
        <f ca="1" t="shared" si="21"/>
        <v>26.995997998999</v>
      </c>
      <c r="AE39" s="33">
        <f ca="1" t="shared" si="21"/>
        <v>9</v>
      </c>
    </row>
    <row r="40" spans="1:31" ht="15.75">
      <c r="A40" s="53" t="s">
        <v>105</v>
      </c>
      <c r="B40" s="53" t="s">
        <v>102</v>
      </c>
      <c r="C40" s="77">
        <v>1</v>
      </c>
      <c r="D40" s="33">
        <f t="shared" si="22"/>
        <v>11.5</v>
      </c>
      <c r="E40" s="77">
        <v>3</v>
      </c>
      <c r="F40" s="33">
        <f t="shared" si="23"/>
        <v>5</v>
      </c>
      <c r="G40" s="77">
        <v>1</v>
      </c>
      <c r="H40" s="33">
        <f t="shared" si="24"/>
        <v>8.5</v>
      </c>
      <c r="I40" s="33">
        <f t="shared" si="25"/>
        <v>1</v>
      </c>
      <c r="J40" s="33">
        <f t="shared" si="26"/>
        <v>3</v>
      </c>
      <c r="K40" s="33">
        <f t="shared" si="27"/>
        <v>1</v>
      </c>
      <c r="L40" s="33">
        <f t="shared" si="28"/>
        <v>5</v>
      </c>
      <c r="M40" s="52">
        <f t="shared" si="29"/>
        <v>24.994996998999003</v>
      </c>
      <c r="N40" s="33">
        <f t="shared" si="30"/>
        <v>8</v>
      </c>
      <c r="P40" s="48">
        <f t="shared" si="31"/>
        <v>40</v>
      </c>
      <c r="Q40" s="48">
        <f t="shared" si="32"/>
        <v>39</v>
      </c>
      <c r="R40" s="48">
        <f ca="1" t="shared" si="33"/>
        <v>8.039</v>
      </c>
      <c r="S40" s="48">
        <f t="shared" si="34"/>
        <v>8</v>
      </c>
      <c r="T40" s="48">
        <f t="shared" si="35"/>
        <v>43</v>
      </c>
      <c r="U40" s="53" t="str">
        <f ca="1" t="shared" si="36"/>
        <v>LAVAGNOLI Dominique</v>
      </c>
      <c r="V40" s="55" t="str">
        <f ca="1" t="shared" si="36"/>
        <v>APG38</v>
      </c>
      <c r="W40" s="77">
        <f ca="1" t="shared" si="20"/>
        <v>4</v>
      </c>
      <c r="X40" s="33">
        <f ca="1" t="shared" si="20"/>
        <v>6.5</v>
      </c>
      <c r="Y40" s="77">
        <f ca="1" t="shared" si="20"/>
        <v>0</v>
      </c>
      <c r="Z40" s="33">
        <f ca="1" t="shared" si="20"/>
        <v>13.5</v>
      </c>
      <c r="AA40" s="77">
        <f ca="1" t="shared" si="20"/>
        <v>1</v>
      </c>
      <c r="AB40" s="33">
        <f ca="1" t="shared" si="20"/>
        <v>8.5</v>
      </c>
      <c r="AC40" s="33">
        <f ca="1" t="shared" si="21"/>
        <v>5</v>
      </c>
      <c r="AD40" s="52">
        <f ca="1" t="shared" si="21"/>
        <v>28.494995999</v>
      </c>
      <c r="AE40" s="33">
        <f ca="1" t="shared" si="21"/>
        <v>10</v>
      </c>
    </row>
    <row r="41" spans="1:31" ht="15.75" customHeight="1">
      <c r="A41" s="54" t="s">
        <v>116</v>
      </c>
      <c r="B41" s="53" t="s">
        <v>96</v>
      </c>
      <c r="C41" s="77">
        <v>1</v>
      </c>
      <c r="D41" s="33">
        <f t="shared" si="22"/>
        <v>11.5</v>
      </c>
      <c r="E41" s="77">
        <v>1</v>
      </c>
      <c r="F41" s="33">
        <f t="shared" si="23"/>
        <v>10.5</v>
      </c>
      <c r="G41" s="77">
        <v>2</v>
      </c>
      <c r="H41" s="33">
        <f t="shared" si="24"/>
        <v>5</v>
      </c>
      <c r="I41" s="33">
        <f t="shared" si="25"/>
        <v>1</v>
      </c>
      <c r="J41" s="33">
        <f t="shared" si="26"/>
        <v>1</v>
      </c>
      <c r="K41" s="33">
        <f t="shared" si="27"/>
        <v>2</v>
      </c>
      <c r="L41" s="33">
        <f t="shared" si="28"/>
        <v>4</v>
      </c>
      <c r="M41" s="52">
        <f t="shared" si="29"/>
        <v>26.995997998999</v>
      </c>
      <c r="N41" s="33">
        <f t="shared" si="30"/>
        <v>9</v>
      </c>
      <c r="P41" s="48">
        <f t="shared" si="31"/>
        <v>41</v>
      </c>
      <c r="Q41" s="48">
        <f t="shared" si="32"/>
        <v>40</v>
      </c>
      <c r="R41" s="48">
        <f ca="1" t="shared" si="33"/>
        <v>9.04</v>
      </c>
      <c r="S41" s="48">
        <f t="shared" si="34"/>
        <v>9</v>
      </c>
      <c r="T41" s="48">
        <f t="shared" si="35"/>
        <v>35</v>
      </c>
      <c r="U41" s="54" t="str">
        <f ca="1" t="shared" si="36"/>
        <v>ARSEGUET Bastien</v>
      </c>
      <c r="V41" s="55" t="str">
        <f ca="1" t="shared" si="36"/>
        <v>NO KILL 33</v>
      </c>
      <c r="W41" s="77">
        <f ca="1" t="shared" si="20"/>
        <v>3</v>
      </c>
      <c r="X41" s="33">
        <f ca="1" t="shared" si="20"/>
        <v>8.5</v>
      </c>
      <c r="Y41" s="77">
        <f ca="1" t="shared" si="20"/>
        <v>2</v>
      </c>
      <c r="Z41" s="33">
        <f ca="1" t="shared" si="20"/>
        <v>7.5</v>
      </c>
      <c r="AA41" s="77">
        <f ca="1" t="shared" si="20"/>
        <v>0</v>
      </c>
      <c r="AB41" s="33">
        <f ca="1" t="shared" si="20"/>
        <v>12.5</v>
      </c>
      <c r="AC41" s="33">
        <f ca="1" t="shared" si="21"/>
        <v>5</v>
      </c>
      <c r="AD41" s="52">
        <f ca="1" t="shared" si="21"/>
        <v>28.494996998</v>
      </c>
      <c r="AE41" s="33">
        <f ca="1" t="shared" si="21"/>
        <v>11</v>
      </c>
    </row>
    <row r="42" spans="1:31" ht="15.75">
      <c r="A42" s="54" t="s">
        <v>39</v>
      </c>
      <c r="B42" s="53" t="s">
        <v>91</v>
      </c>
      <c r="C42" s="77">
        <v>1</v>
      </c>
      <c r="D42" s="33">
        <f t="shared" si="22"/>
        <v>11.5</v>
      </c>
      <c r="E42" s="77">
        <v>1</v>
      </c>
      <c r="F42" s="33">
        <f t="shared" si="23"/>
        <v>10.5</v>
      </c>
      <c r="G42" s="77">
        <v>0</v>
      </c>
      <c r="H42" s="33">
        <f t="shared" si="24"/>
        <v>12.5</v>
      </c>
      <c r="I42" s="33">
        <f t="shared" si="25"/>
        <v>1</v>
      </c>
      <c r="J42" s="33">
        <f t="shared" si="26"/>
        <v>1</v>
      </c>
      <c r="K42" s="33">
        <f t="shared" si="27"/>
        <v>0</v>
      </c>
      <c r="L42" s="33">
        <f t="shared" si="28"/>
        <v>2</v>
      </c>
      <c r="M42" s="52">
        <f t="shared" si="29"/>
        <v>34.497998999</v>
      </c>
      <c r="N42" s="33">
        <f t="shared" si="30"/>
        <v>13</v>
      </c>
      <c r="P42" s="48">
        <f t="shared" si="31"/>
        <v>42</v>
      </c>
      <c r="Q42" s="48">
        <f t="shared" si="32"/>
        <v>41</v>
      </c>
      <c r="R42" s="48">
        <f ca="1" t="shared" si="33"/>
        <v>13.041</v>
      </c>
      <c r="S42" s="48">
        <f t="shared" si="34"/>
        <v>13</v>
      </c>
      <c r="T42" s="48">
        <f t="shared" si="35"/>
        <v>32</v>
      </c>
      <c r="U42" s="45" t="str">
        <f ca="1" t="shared" si="36"/>
        <v>PIRES SARMENTO Filipe</v>
      </c>
      <c r="V42" s="55" t="str">
        <f ca="1" t="shared" si="36"/>
        <v>TRUITE TOC</v>
      </c>
      <c r="W42" s="77">
        <f ca="1" t="shared" si="20"/>
        <v>4</v>
      </c>
      <c r="X42" s="33">
        <f ca="1" t="shared" si="20"/>
        <v>6.5</v>
      </c>
      <c r="Y42" s="77">
        <f ca="1" t="shared" si="20"/>
        <v>1</v>
      </c>
      <c r="Z42" s="33">
        <f ca="1" t="shared" si="20"/>
        <v>10.5</v>
      </c>
      <c r="AA42" s="77">
        <f ca="1" t="shared" si="20"/>
        <v>0</v>
      </c>
      <c r="AB42" s="33">
        <f ca="1" t="shared" si="20"/>
        <v>12.5</v>
      </c>
      <c r="AC42" s="33">
        <f ca="1" t="shared" si="21"/>
        <v>5</v>
      </c>
      <c r="AD42" s="52">
        <f ca="1" t="shared" si="21"/>
        <v>29.494995999</v>
      </c>
      <c r="AE42" s="33">
        <f ca="1" t="shared" si="21"/>
        <v>12</v>
      </c>
    </row>
    <row r="43" spans="1:31" ht="15.75">
      <c r="A43" s="53" t="s">
        <v>118</v>
      </c>
      <c r="B43" s="53" t="s">
        <v>100</v>
      </c>
      <c r="C43" s="77">
        <v>5</v>
      </c>
      <c r="D43" s="33">
        <f t="shared" si="22"/>
        <v>5</v>
      </c>
      <c r="E43" s="77">
        <v>3</v>
      </c>
      <c r="F43" s="33">
        <f t="shared" si="23"/>
        <v>5</v>
      </c>
      <c r="G43" s="77">
        <v>1</v>
      </c>
      <c r="H43" s="33">
        <f t="shared" si="24"/>
        <v>8.5</v>
      </c>
      <c r="I43" s="33">
        <f t="shared" si="25"/>
        <v>5</v>
      </c>
      <c r="J43" s="33">
        <f t="shared" si="26"/>
        <v>3</v>
      </c>
      <c r="K43" s="33">
        <f t="shared" si="27"/>
        <v>1</v>
      </c>
      <c r="L43" s="33">
        <f t="shared" si="28"/>
        <v>9</v>
      </c>
      <c r="M43" s="52">
        <f t="shared" si="29"/>
        <v>18.490994996999</v>
      </c>
      <c r="N43" s="33">
        <f t="shared" si="30"/>
        <v>5</v>
      </c>
      <c r="P43" s="48">
        <f t="shared" si="31"/>
        <v>43</v>
      </c>
      <c r="Q43" s="48">
        <f t="shared" si="32"/>
        <v>42</v>
      </c>
      <c r="R43" s="48">
        <f ca="1" t="shared" si="33"/>
        <v>5.042</v>
      </c>
      <c r="S43" s="48">
        <f t="shared" si="34"/>
        <v>5</v>
      </c>
      <c r="T43" s="48">
        <f t="shared" si="35"/>
        <v>41</v>
      </c>
      <c r="U43" s="53" t="str">
        <f ca="1" t="shared" si="36"/>
        <v>SUBERVILLE Serge</v>
      </c>
      <c r="V43" s="55" t="str">
        <f ca="1" t="shared" si="36"/>
        <v>SALMO TOC</v>
      </c>
      <c r="W43" s="77">
        <f ca="1" t="shared" si="20"/>
        <v>1</v>
      </c>
      <c r="X43" s="33">
        <f ca="1" t="shared" si="20"/>
        <v>11.5</v>
      </c>
      <c r="Y43" s="77">
        <f ca="1" t="shared" si="20"/>
        <v>1</v>
      </c>
      <c r="Z43" s="33">
        <f ca="1" t="shared" si="20"/>
        <v>10.5</v>
      </c>
      <c r="AA43" s="77">
        <f ca="1" t="shared" si="20"/>
        <v>0</v>
      </c>
      <c r="AB43" s="33">
        <f ca="1" t="shared" si="20"/>
        <v>12.5</v>
      </c>
      <c r="AC43" s="33">
        <f ca="1" t="shared" si="21"/>
        <v>2</v>
      </c>
      <c r="AD43" s="52">
        <f ca="1" t="shared" si="21"/>
        <v>34.497998999</v>
      </c>
      <c r="AE43" s="33">
        <f ca="1" t="shared" si="21"/>
        <v>13</v>
      </c>
    </row>
    <row r="44" spans="1:31" ht="15.75">
      <c r="A44" s="54" t="s">
        <v>38</v>
      </c>
      <c r="B44" s="53" t="s">
        <v>47</v>
      </c>
      <c r="C44" s="77">
        <v>4</v>
      </c>
      <c r="D44" s="33">
        <f t="shared" si="22"/>
        <v>6.5</v>
      </c>
      <c r="E44" s="77">
        <v>0</v>
      </c>
      <c r="F44" s="33">
        <f t="shared" si="23"/>
        <v>13.5</v>
      </c>
      <c r="G44" s="77">
        <v>1</v>
      </c>
      <c r="H44" s="33">
        <f t="shared" si="24"/>
        <v>8.5</v>
      </c>
      <c r="I44" s="33">
        <f t="shared" si="25"/>
        <v>4</v>
      </c>
      <c r="J44" s="33">
        <f t="shared" si="26"/>
        <v>0</v>
      </c>
      <c r="K44" s="33">
        <f t="shared" si="27"/>
        <v>1</v>
      </c>
      <c r="L44" s="33">
        <f t="shared" si="28"/>
        <v>5</v>
      </c>
      <c r="M44" s="52">
        <f t="shared" si="29"/>
        <v>28.494995999</v>
      </c>
      <c r="N44" s="33">
        <f t="shared" si="30"/>
        <v>10</v>
      </c>
      <c r="P44" s="48">
        <f t="shared" si="31"/>
        <v>44</v>
      </c>
      <c r="Q44" s="48">
        <f t="shared" si="32"/>
        <v>43</v>
      </c>
      <c r="R44" s="48">
        <f ca="1" t="shared" si="33"/>
        <v>10.043</v>
      </c>
      <c r="S44" s="48">
        <f t="shared" si="34"/>
        <v>10</v>
      </c>
      <c r="T44" s="48">
        <f t="shared" si="35"/>
        <v>34</v>
      </c>
      <c r="U44" s="53" t="str">
        <f ca="1" t="shared" si="36"/>
        <v>GUERIN Jojo</v>
      </c>
      <c r="V44" s="55" t="str">
        <f ca="1" t="shared" si="36"/>
        <v>APG38</v>
      </c>
      <c r="W44" s="77">
        <f ca="1" t="shared" si="20"/>
        <v>0</v>
      </c>
      <c r="X44" s="33">
        <f ca="1" t="shared" si="20"/>
        <v>14</v>
      </c>
      <c r="Y44" s="77">
        <f ca="1" t="shared" si="20"/>
        <v>0</v>
      </c>
      <c r="Z44" s="33">
        <f ca="1" t="shared" si="20"/>
        <v>13.5</v>
      </c>
      <c r="AA44" s="77">
        <f ca="1" t="shared" si="20"/>
        <v>0</v>
      </c>
      <c r="AB44" s="33">
        <f ca="1" t="shared" si="20"/>
        <v>12.5</v>
      </c>
      <c r="AC44" s="33">
        <f ca="1" t="shared" si="21"/>
        <v>0</v>
      </c>
      <c r="AD44" s="52">
        <f ca="1" t="shared" si="21"/>
        <v>40</v>
      </c>
      <c r="AE44" s="33">
        <f ca="1" t="shared" si="21"/>
        <v>14</v>
      </c>
    </row>
    <row r="45" spans="1:31" ht="15.75">
      <c r="A45" s="33"/>
      <c r="B45" s="33"/>
      <c r="C45" s="33"/>
      <c r="D45" s="33">
        <f t="shared" si="22"/>
      </c>
      <c r="E45" s="33"/>
      <c r="F45" s="33">
        <f t="shared" si="23"/>
      </c>
      <c r="G45" s="33"/>
      <c r="H45" s="33">
        <f t="shared" si="24"/>
      </c>
      <c r="I45" s="33">
        <f t="shared" si="25"/>
        <v>0</v>
      </c>
      <c r="J45" s="33">
        <f t="shared" si="26"/>
        <v>0</v>
      </c>
      <c r="K45" s="33">
        <f t="shared" si="27"/>
        <v>0</v>
      </c>
      <c r="L45" s="33">
        <f t="shared" si="28"/>
      </c>
      <c r="M45" s="52">
        <f t="shared" si="29"/>
        <v>200</v>
      </c>
      <c r="N45" s="33">
        <f t="shared" si="30"/>
      </c>
      <c r="P45" s="48" t="b">
        <f t="shared" si="31"/>
        <v>0</v>
      </c>
      <c r="Q45" s="48">
        <f t="shared" si="32"/>
      </c>
      <c r="R45" s="48">
        <f ca="1" t="shared" si="33"/>
      </c>
      <c r="S45" s="48">
        <f t="shared" si="34"/>
      </c>
      <c r="T45" s="48">
        <f t="shared" si="35"/>
      </c>
      <c r="U45" s="53">
        <f ca="1" t="shared" si="36"/>
      </c>
      <c r="V45" s="55">
        <f ca="1" t="shared" si="36"/>
      </c>
      <c r="W45" s="33">
        <f ca="1" t="shared" si="20"/>
      </c>
      <c r="X45" s="33">
        <f ca="1" t="shared" si="20"/>
      </c>
      <c r="Y45" s="33">
        <f ca="1" t="shared" si="20"/>
      </c>
      <c r="Z45" s="33">
        <f ca="1" t="shared" si="20"/>
      </c>
      <c r="AA45" s="33">
        <f ca="1" t="shared" si="20"/>
      </c>
      <c r="AB45" s="33">
        <f ca="1" t="shared" si="20"/>
      </c>
      <c r="AC45" s="33">
        <f ca="1" t="shared" si="21"/>
      </c>
      <c r="AD45" s="52">
        <f ca="1" t="shared" si="21"/>
      </c>
      <c r="AE45" s="33">
        <f ca="1" t="shared" si="21"/>
      </c>
    </row>
    <row r="46" spans="1:31" ht="15.75">
      <c r="A46" s="33"/>
      <c r="B46" s="33"/>
      <c r="C46" s="33"/>
      <c r="D46" s="33">
        <f t="shared" si="22"/>
      </c>
      <c r="E46" s="33"/>
      <c r="F46" s="33">
        <f t="shared" si="23"/>
      </c>
      <c r="G46" s="33"/>
      <c r="H46" s="33">
        <f t="shared" si="24"/>
      </c>
      <c r="I46" s="33">
        <f t="shared" si="25"/>
        <v>0</v>
      </c>
      <c r="J46" s="33">
        <f t="shared" si="26"/>
        <v>0</v>
      </c>
      <c r="K46" s="33">
        <f t="shared" si="27"/>
        <v>0</v>
      </c>
      <c r="L46" s="33">
        <f t="shared" si="28"/>
      </c>
      <c r="M46" s="52">
        <f t="shared" si="29"/>
        <v>200</v>
      </c>
      <c r="N46" s="33">
        <f t="shared" si="30"/>
      </c>
      <c r="P46" s="48" t="b">
        <f t="shared" si="31"/>
        <v>0</v>
      </c>
      <c r="Q46" s="48">
        <f t="shared" si="32"/>
      </c>
      <c r="R46" s="48">
        <f ca="1" t="shared" si="33"/>
      </c>
      <c r="S46" s="48">
        <f t="shared" si="34"/>
      </c>
      <c r="T46" s="48">
        <f t="shared" si="35"/>
      </c>
      <c r="U46" s="53">
        <f ca="1" t="shared" si="36"/>
      </c>
      <c r="V46" s="55">
        <f ca="1" t="shared" si="36"/>
      </c>
      <c r="W46" s="33">
        <f ca="1" t="shared" si="20"/>
      </c>
      <c r="X46" s="33">
        <f ca="1" t="shared" si="20"/>
      </c>
      <c r="Y46" s="33">
        <f ca="1" t="shared" si="20"/>
      </c>
      <c r="Z46" s="33">
        <f ca="1" t="shared" si="20"/>
      </c>
      <c r="AA46" s="33">
        <f ca="1" t="shared" si="20"/>
      </c>
      <c r="AB46" s="33">
        <f ca="1" t="shared" si="20"/>
      </c>
      <c r="AC46" s="33">
        <f ca="1" t="shared" si="21"/>
      </c>
      <c r="AD46" s="52">
        <f ca="1" t="shared" si="21"/>
      </c>
      <c r="AE46" s="33">
        <f ca="1" t="shared" si="21"/>
      </c>
    </row>
    <row r="47" spans="1:31" ht="15.75">
      <c r="A47" s="33"/>
      <c r="B47" s="33"/>
      <c r="C47" s="33"/>
      <c r="D47" s="33">
        <f t="shared" si="22"/>
      </c>
      <c r="E47" s="33"/>
      <c r="F47" s="33">
        <f t="shared" si="23"/>
      </c>
      <c r="G47" s="33"/>
      <c r="H47" s="33">
        <f t="shared" si="24"/>
      </c>
      <c r="I47" s="33">
        <f t="shared" si="25"/>
        <v>0</v>
      </c>
      <c r="J47" s="33">
        <f t="shared" si="26"/>
        <v>0</v>
      </c>
      <c r="K47" s="33">
        <f t="shared" si="27"/>
        <v>0</v>
      </c>
      <c r="L47" s="33">
        <f t="shared" si="28"/>
      </c>
      <c r="M47" s="52">
        <f t="shared" si="29"/>
        <v>200</v>
      </c>
      <c r="N47" s="33">
        <f t="shared" si="30"/>
      </c>
      <c r="P47" s="48" t="b">
        <f t="shared" si="31"/>
        <v>0</v>
      </c>
      <c r="Q47" s="48">
        <f t="shared" si="32"/>
      </c>
      <c r="R47" s="48">
        <f ca="1" t="shared" si="33"/>
      </c>
      <c r="S47" s="48">
        <f t="shared" si="34"/>
      </c>
      <c r="T47" s="48">
        <f t="shared" si="35"/>
      </c>
      <c r="U47" s="53">
        <f ca="1" t="shared" si="36"/>
      </c>
      <c r="V47" s="55">
        <f ca="1" t="shared" si="36"/>
      </c>
      <c r="W47" s="33">
        <f ca="1" t="shared" si="20"/>
      </c>
      <c r="X47" s="33">
        <f ca="1" t="shared" si="20"/>
      </c>
      <c r="Y47" s="33">
        <f ca="1" t="shared" si="20"/>
      </c>
      <c r="Z47" s="33">
        <f ca="1" t="shared" si="20"/>
      </c>
      <c r="AA47" s="33">
        <f ca="1" t="shared" si="20"/>
      </c>
      <c r="AB47" s="33">
        <f ca="1" t="shared" si="20"/>
      </c>
      <c r="AC47" s="33">
        <f ca="1" t="shared" si="21"/>
      </c>
      <c r="AD47" s="52">
        <f ca="1" t="shared" si="21"/>
      </c>
      <c r="AE47" s="33">
        <f ca="1" t="shared" si="21"/>
      </c>
    </row>
    <row r="48" spans="1:31" ht="15.75">
      <c r="A48" s="33"/>
      <c r="B48" s="33"/>
      <c r="C48" s="33"/>
      <c r="D48" s="33">
        <f t="shared" si="22"/>
      </c>
      <c r="E48" s="33"/>
      <c r="F48" s="33">
        <f t="shared" si="23"/>
      </c>
      <c r="G48" s="33"/>
      <c r="H48" s="33">
        <f t="shared" si="24"/>
      </c>
      <c r="I48" s="33">
        <f t="shared" si="25"/>
        <v>0</v>
      </c>
      <c r="J48" s="33">
        <f t="shared" si="26"/>
        <v>0</v>
      </c>
      <c r="K48" s="33">
        <f t="shared" si="27"/>
        <v>0</v>
      </c>
      <c r="L48" s="33">
        <f t="shared" si="28"/>
      </c>
      <c r="M48" s="52">
        <f t="shared" si="29"/>
        <v>200</v>
      </c>
      <c r="N48" s="33">
        <f t="shared" si="30"/>
      </c>
      <c r="P48" s="48" t="b">
        <f t="shared" si="31"/>
        <v>0</v>
      </c>
      <c r="Q48" s="48">
        <f t="shared" si="32"/>
      </c>
      <c r="R48" s="48">
        <f ca="1" t="shared" si="33"/>
      </c>
      <c r="S48" s="48">
        <f t="shared" si="34"/>
      </c>
      <c r="T48" s="48">
        <f t="shared" si="35"/>
      </c>
      <c r="U48" s="53">
        <f ca="1" t="shared" si="36"/>
      </c>
      <c r="V48" s="55">
        <f ca="1" t="shared" si="36"/>
      </c>
      <c r="W48" s="33">
        <f ca="1" t="shared" si="20"/>
      </c>
      <c r="X48" s="33">
        <f ca="1" t="shared" si="20"/>
      </c>
      <c r="Y48" s="33">
        <f ca="1" t="shared" si="20"/>
      </c>
      <c r="Z48" s="33">
        <f ca="1" t="shared" si="20"/>
      </c>
      <c r="AA48" s="33">
        <f ca="1" t="shared" si="20"/>
      </c>
      <c r="AB48" s="33">
        <f ca="1" t="shared" si="20"/>
      </c>
      <c r="AC48" s="33">
        <f ca="1" t="shared" si="21"/>
      </c>
      <c r="AD48" s="52">
        <f ca="1" t="shared" si="21"/>
      </c>
      <c r="AE48" s="33">
        <f ca="1" t="shared" si="21"/>
      </c>
    </row>
    <row r="49" spans="1:31" ht="15.75">
      <c r="A49" s="33"/>
      <c r="B49" s="33"/>
      <c r="C49" s="33"/>
      <c r="D49" s="33">
        <f t="shared" si="22"/>
      </c>
      <c r="E49" s="33"/>
      <c r="F49" s="33">
        <f t="shared" si="23"/>
      </c>
      <c r="G49" s="33"/>
      <c r="H49" s="33">
        <f t="shared" si="24"/>
      </c>
      <c r="I49" s="33">
        <f t="shared" si="25"/>
        <v>0</v>
      </c>
      <c r="J49" s="33">
        <f t="shared" si="26"/>
        <v>0</v>
      </c>
      <c r="K49" s="33">
        <f t="shared" si="27"/>
        <v>0</v>
      </c>
      <c r="L49" s="33">
        <f t="shared" si="28"/>
      </c>
      <c r="M49" s="52">
        <f t="shared" si="29"/>
        <v>200</v>
      </c>
      <c r="N49" s="33">
        <f t="shared" si="30"/>
      </c>
      <c r="P49" s="48" t="b">
        <f t="shared" si="31"/>
        <v>0</v>
      </c>
      <c r="Q49" s="48">
        <f t="shared" si="32"/>
      </c>
      <c r="R49" s="48">
        <f ca="1" t="shared" si="33"/>
      </c>
      <c r="S49" s="48">
        <f t="shared" si="34"/>
      </c>
      <c r="T49" s="48">
        <f t="shared" si="35"/>
      </c>
      <c r="U49" s="53">
        <f ca="1" t="shared" si="36"/>
      </c>
      <c r="V49" s="55">
        <f ca="1" t="shared" si="36"/>
      </c>
      <c r="W49" s="33">
        <f ca="1" t="shared" si="20"/>
      </c>
      <c r="X49" s="33">
        <f ca="1" t="shared" si="20"/>
      </c>
      <c r="Y49" s="33">
        <f ca="1" t="shared" si="20"/>
      </c>
      <c r="Z49" s="33">
        <f ca="1" t="shared" si="20"/>
      </c>
      <c r="AA49" s="33">
        <f ca="1" t="shared" si="20"/>
      </c>
      <c r="AB49" s="33">
        <f ca="1" t="shared" si="20"/>
      </c>
      <c r="AC49" s="33">
        <f ca="1" t="shared" si="21"/>
      </c>
      <c r="AD49" s="52">
        <f ca="1" t="shared" si="21"/>
      </c>
      <c r="AE49" s="33">
        <f ca="1" t="shared" si="21"/>
      </c>
    </row>
    <row r="52" spans="1:26" ht="23.25">
      <c r="A52" s="1" t="s">
        <v>129</v>
      </c>
      <c r="B52" s="2" t="s">
        <v>23</v>
      </c>
      <c r="C52" s="2" t="s">
        <v>16</v>
      </c>
      <c r="D52" s="2"/>
      <c r="E52" s="2"/>
      <c r="F52" s="2" t="s">
        <v>58</v>
      </c>
      <c r="I52" s="2"/>
      <c r="J52" s="2"/>
      <c r="U52" s="1" t="s">
        <v>129</v>
      </c>
      <c r="V52" s="2" t="s">
        <v>23</v>
      </c>
      <c r="W52" s="2" t="s">
        <v>16</v>
      </c>
      <c r="X52" s="2"/>
      <c r="Y52" s="2"/>
      <c r="Z52" s="2" t="str">
        <f>F52</f>
        <v>A</v>
      </c>
    </row>
    <row r="53" ht="15.75" thickBot="1"/>
    <row r="54" spans="1:31" ht="15.75" customHeight="1" thickBot="1">
      <c r="A54" s="93" t="s">
        <v>19</v>
      </c>
      <c r="B54" s="93" t="s">
        <v>25</v>
      </c>
      <c r="C54" s="89" t="s">
        <v>74</v>
      </c>
      <c r="D54" s="90"/>
      <c r="E54" s="87" t="s">
        <v>75</v>
      </c>
      <c r="F54" s="88"/>
      <c r="G54" s="89" t="s">
        <v>76</v>
      </c>
      <c r="H54" s="90"/>
      <c r="I54" s="96" t="s">
        <v>62</v>
      </c>
      <c r="J54" s="97"/>
      <c r="K54" s="97"/>
      <c r="L54" s="28" t="s">
        <v>20</v>
      </c>
      <c r="M54" s="50" t="s">
        <v>20</v>
      </c>
      <c r="N54" s="91" t="s">
        <v>64</v>
      </c>
      <c r="U54" s="93" t="s">
        <v>19</v>
      </c>
      <c r="V54" s="93" t="s">
        <v>25</v>
      </c>
      <c r="W54" s="89" t="s">
        <v>74</v>
      </c>
      <c r="X54" s="90"/>
      <c r="Y54" s="87" t="s">
        <v>75</v>
      </c>
      <c r="Z54" s="88"/>
      <c r="AA54" s="89" t="s">
        <v>76</v>
      </c>
      <c r="AB54" s="90"/>
      <c r="AC54" s="28" t="s">
        <v>20</v>
      </c>
      <c r="AD54" s="50" t="s">
        <v>20</v>
      </c>
      <c r="AE54" s="91" t="s">
        <v>64</v>
      </c>
    </row>
    <row r="55" spans="1:31" ht="15.75" customHeight="1">
      <c r="A55" s="94"/>
      <c r="B55" s="94"/>
      <c r="C55" s="29" t="s">
        <v>42</v>
      </c>
      <c r="D55" s="30" t="s">
        <v>21</v>
      </c>
      <c r="E55" s="29" t="s">
        <v>42</v>
      </c>
      <c r="F55" s="30" t="s">
        <v>21</v>
      </c>
      <c r="G55" s="29" t="s">
        <v>42</v>
      </c>
      <c r="H55" s="30" t="s">
        <v>21</v>
      </c>
      <c r="I55" s="31" t="s">
        <v>54</v>
      </c>
      <c r="J55" s="31" t="s">
        <v>55</v>
      </c>
      <c r="K55" s="31" t="s">
        <v>56</v>
      </c>
      <c r="L55" s="32" t="s">
        <v>42</v>
      </c>
      <c r="M55" s="51" t="s">
        <v>21</v>
      </c>
      <c r="N55" s="92"/>
      <c r="Q55" s="48">
        <f>COUNT(P56:P74)</f>
        <v>14</v>
      </c>
      <c r="U55" s="94"/>
      <c r="V55" s="94"/>
      <c r="W55" s="29" t="s">
        <v>42</v>
      </c>
      <c r="X55" s="30" t="s">
        <v>21</v>
      </c>
      <c r="Y55" s="29" t="s">
        <v>42</v>
      </c>
      <c r="Z55" s="30" t="s">
        <v>21</v>
      </c>
      <c r="AA55" s="29" t="s">
        <v>42</v>
      </c>
      <c r="AB55" s="30" t="s">
        <v>21</v>
      </c>
      <c r="AC55" s="32" t="s">
        <v>42</v>
      </c>
      <c r="AD55" s="51" t="s">
        <v>21</v>
      </c>
      <c r="AE55" s="100"/>
    </row>
    <row r="56" spans="1:31" ht="15.75">
      <c r="A56" s="53" t="s">
        <v>32</v>
      </c>
      <c r="B56" s="53" t="s">
        <v>91</v>
      </c>
      <c r="C56" s="77">
        <v>8</v>
      </c>
      <c r="D56" s="33">
        <f>IF(OR(A56="",C56=""),"",RANK(C56,$C$56:$C$74,0)+(COUNT($C$56:$C$74)+1-RANK(C56,$C$56:$C$74,0)-RANK(C56,$C$56:$C$74,1))/2)</f>
        <v>4.5</v>
      </c>
      <c r="E56" s="77">
        <v>7</v>
      </c>
      <c r="F56" s="33">
        <f>IF(OR(A56="",E56=""),"",RANK(E56,$E$56:$E$74,0)+(COUNT($E$56:$E$74)+1-RANK(E56,$E$56:$E$74,0)-RANK(E56,$E$56:$E$74,1))/2)</f>
        <v>3</v>
      </c>
      <c r="G56" s="77">
        <v>6</v>
      </c>
      <c r="H56" s="33">
        <f>IF(OR(A56="",G56=""),"",RANK(G56,$G$56:$G$74,0)+(COUNT($G$56:$G$74)+1-RANK(G56,$G$56:$G$74,0)-RANK(G56,$G$56:$G$74,1))/2)</f>
        <v>1.5</v>
      </c>
      <c r="I56" s="33">
        <f>C56</f>
        <v>8</v>
      </c>
      <c r="J56" s="33">
        <f>E56</f>
        <v>7</v>
      </c>
      <c r="K56" s="33">
        <f>G56</f>
        <v>6</v>
      </c>
      <c r="L56" s="33">
        <f>IF(A56=0,"",SUM(C56,E56,G56))</f>
        <v>21</v>
      </c>
      <c r="M56" s="52">
        <f>SUM(D56,F56,H56,IF(L56="",200,-L56/10^3),-LARGE(I56:K56,1)/10^6,-LARGE(I56:K56,2)/10^9,-LARGE(I56:K56,3)/10^12)</f>
        <v>8.978991992993999</v>
      </c>
      <c r="N56" s="33">
        <f>IF(L56="","",RANK(M56,$M$56:$M$74,1)+(COUNT($M$56:$M$74)+1-RANK(M56,$M$56:$M$74,0)-RANK(M56,$M$56:$M$74,1))/2)</f>
        <v>3</v>
      </c>
      <c r="P56" s="48">
        <f>IF((A56&lt;&gt;""),ROW(A56))</f>
        <v>56</v>
      </c>
      <c r="Q56" s="48">
        <f>IF(Q$55&gt;=ROW(P1),SMALL(P$56:P$74,ROW(P1))-1,"")</f>
        <v>55</v>
      </c>
      <c r="R56" s="48">
        <f ca="1">IF($Q56="","",OFFSET(N$1,Q56,)+(Q56/1000))</f>
        <v>3.055</v>
      </c>
      <c r="S56" s="48">
        <f>IF(R56="","",RANK(R56,R$56:R$74,1))</f>
        <v>3</v>
      </c>
      <c r="T56" s="48">
        <f>IF(S56="","",INDEX(Q$56:Q$74,MATCH(ROW(P1),S$56:S$74,0)))</f>
        <v>67</v>
      </c>
      <c r="U56" s="53" t="str">
        <f ca="1">IF($T56="","",OFFSET(A$1,$T56,))</f>
        <v>COULON Hervé</v>
      </c>
      <c r="V56" s="55" t="str">
        <f ca="1">IF($T56="","",OFFSET(B$1,$T56,))</f>
        <v>SALMO GARONNE</v>
      </c>
      <c r="W56" s="77">
        <f aca="true" ca="1" t="shared" si="37" ref="W56:AB74">IF($T56="","",OFFSET(C$1,$T56,))</f>
        <v>9</v>
      </c>
      <c r="X56" s="33">
        <f ca="1" t="shared" si="37"/>
        <v>2.5</v>
      </c>
      <c r="Y56" s="77">
        <f ca="1" t="shared" si="37"/>
        <v>12</v>
      </c>
      <c r="Z56" s="33">
        <f ca="1" t="shared" si="37"/>
        <v>1</v>
      </c>
      <c r="AA56" s="77">
        <f ca="1" t="shared" si="37"/>
        <v>6</v>
      </c>
      <c r="AB56" s="33">
        <f ca="1" t="shared" si="37"/>
        <v>1.5</v>
      </c>
      <c r="AC56" s="33">
        <f aca="true" ca="1" t="shared" si="38" ref="AC56:AE74">IF($T56="","",OFFSET(L$1,$T56,))</f>
        <v>27</v>
      </c>
      <c r="AD56" s="52">
        <f ca="1" t="shared" si="38"/>
        <v>4.9729879909940005</v>
      </c>
      <c r="AE56" s="33">
        <f ca="1" t="shared" si="38"/>
        <v>1</v>
      </c>
    </row>
    <row r="57" spans="1:31" ht="15.75" customHeight="1">
      <c r="A57" s="53" t="s">
        <v>44</v>
      </c>
      <c r="B57" s="53" t="s">
        <v>102</v>
      </c>
      <c r="C57" s="77">
        <v>3</v>
      </c>
      <c r="D57" s="33">
        <f aca="true" t="shared" si="39" ref="D57:D74">IF(OR(A57="",C57=""),"",RANK(C57,$C$56:$C$74,0)+(COUNT($C$56:$C$74)+1-RANK(C57,$C$56:$C$74,0)-RANK(C57,$C$56:$C$74,1))/2)</f>
        <v>11.5</v>
      </c>
      <c r="E57" s="77">
        <v>6</v>
      </c>
      <c r="F57" s="33">
        <f aca="true" t="shared" si="40" ref="F57:F74">IF(OR(A57="",E57=""),"",RANK(E57,$E$56:$E$74,0)+(COUNT($E$56:$E$74)+1-RANK(E57,$E$56:$E$74,0)-RANK(E57,$E$56:$E$74,1))/2)</f>
        <v>4</v>
      </c>
      <c r="G57" s="77">
        <v>1</v>
      </c>
      <c r="H57" s="33">
        <f aca="true" t="shared" si="41" ref="H57:H74">IF(OR(A57="",G57=""),"",RANK(G57,$G$56:$G$74,0)+(COUNT($G$56:$G$74)+1-RANK(G57,$G$56:$G$74,0)-RANK(G57,$G$56:$G$74,1))/2)</f>
        <v>11</v>
      </c>
      <c r="I57" s="33">
        <f aca="true" t="shared" si="42" ref="I57:I74">C57</f>
        <v>3</v>
      </c>
      <c r="J57" s="33">
        <f aca="true" t="shared" si="43" ref="J57:J74">E57</f>
        <v>6</v>
      </c>
      <c r="K57" s="33">
        <f aca="true" t="shared" si="44" ref="K57:K74">G57</f>
        <v>1</v>
      </c>
      <c r="L57" s="33">
        <f aca="true" t="shared" si="45" ref="L57:L74">IF(A57=0,"",SUM(C57,E57,G57))</f>
        <v>10</v>
      </c>
      <c r="M57" s="52">
        <f aca="true" t="shared" si="46" ref="M57:M74">SUM(D57,F57,H57,IF(L57="",200,-L57/10^3),-LARGE(I57:K57,1)/10^6,-LARGE(I57:K57,2)/10^9,-LARGE(I57:K57,3)/10^12)</f>
        <v>26.489993996999</v>
      </c>
      <c r="N57" s="33">
        <f aca="true" t="shared" si="47" ref="N57:N74">IF(L57="","",RANK(M57,$M$56:$M$74,1)+(COUNT($M$56:$M$74)+1-RANK(M57,$M$56:$M$74,0)-RANK(M57,$M$56:$M$74,1))/2)</f>
        <v>10</v>
      </c>
      <c r="P57" s="48">
        <f aca="true" t="shared" si="48" ref="P57:P74">IF((A57&lt;&gt;""),ROW(A57))</f>
        <v>57</v>
      </c>
      <c r="Q57" s="48">
        <f aca="true" t="shared" si="49" ref="Q57:Q74">IF(Q$55&gt;=ROW(P2),SMALL(P$56:P$74,ROW(P2))-1,"")</f>
        <v>56</v>
      </c>
      <c r="R57" s="48">
        <f aca="true" ca="1" t="shared" si="50" ref="R57:R74">IF($Q57="","",OFFSET(N$1,Q57,)+(Q57/1000))</f>
        <v>10.056</v>
      </c>
      <c r="S57" s="48">
        <f aca="true" t="shared" si="51" ref="S57:S74">IF(R57="","",RANK(R57,R$56:R$74,1))</f>
        <v>10</v>
      </c>
      <c r="T57" s="48">
        <f aca="true" t="shared" si="52" ref="T57:T74">IF(S57="","",INDEX(Q$56:Q$74,MATCH(ROW(P2),S$56:S$74,0)))</f>
        <v>66</v>
      </c>
      <c r="U57" s="53" t="str">
        <f aca="true" ca="1" t="shared" si="53" ref="U57:V74">IF($T57="","",OFFSET(A$1,$T57,))</f>
        <v>DUFFO Sébastien</v>
      </c>
      <c r="V57" s="55" t="str">
        <f ca="1" t="shared" si="53"/>
        <v>NO KILL 33</v>
      </c>
      <c r="W57" s="77">
        <f ca="1" t="shared" si="37"/>
        <v>10</v>
      </c>
      <c r="X57" s="33">
        <f ca="1" t="shared" si="37"/>
        <v>1</v>
      </c>
      <c r="Y57" s="77">
        <f ca="1" t="shared" si="37"/>
        <v>11</v>
      </c>
      <c r="Z57" s="33">
        <f ca="1" t="shared" si="37"/>
        <v>2</v>
      </c>
      <c r="AA57" s="77">
        <f ca="1" t="shared" si="37"/>
        <v>3</v>
      </c>
      <c r="AB57" s="33">
        <f ca="1" t="shared" si="37"/>
        <v>5.5</v>
      </c>
      <c r="AC57" s="33">
        <f ca="1" t="shared" si="38"/>
        <v>24</v>
      </c>
      <c r="AD57" s="52">
        <f ca="1" t="shared" si="38"/>
        <v>8.475988989997</v>
      </c>
      <c r="AE57" s="33">
        <f ca="1" t="shared" si="38"/>
        <v>2</v>
      </c>
    </row>
    <row r="58" spans="1:31" ht="15.75">
      <c r="A58" s="53" t="s">
        <v>53</v>
      </c>
      <c r="B58" s="53" t="s">
        <v>101</v>
      </c>
      <c r="C58" s="77">
        <v>8</v>
      </c>
      <c r="D58" s="33">
        <f t="shared" si="39"/>
        <v>4.5</v>
      </c>
      <c r="E58" s="77">
        <v>3</v>
      </c>
      <c r="F58" s="33">
        <f t="shared" si="40"/>
        <v>9.5</v>
      </c>
      <c r="G58" s="77">
        <v>0</v>
      </c>
      <c r="H58" s="33">
        <f t="shared" si="41"/>
        <v>13.5</v>
      </c>
      <c r="I58" s="33">
        <f t="shared" si="42"/>
        <v>8</v>
      </c>
      <c r="J58" s="33">
        <f t="shared" si="43"/>
        <v>3</v>
      </c>
      <c r="K58" s="33">
        <f t="shared" si="44"/>
        <v>0</v>
      </c>
      <c r="L58" s="33">
        <f t="shared" si="45"/>
        <v>11</v>
      </c>
      <c r="M58" s="52">
        <f t="shared" si="46"/>
        <v>27.488991997</v>
      </c>
      <c r="N58" s="33">
        <f t="shared" si="47"/>
        <v>11</v>
      </c>
      <c r="P58" s="48">
        <f t="shared" si="48"/>
        <v>58</v>
      </c>
      <c r="Q58" s="48">
        <f t="shared" si="49"/>
        <v>57</v>
      </c>
      <c r="R58" s="48">
        <f ca="1" t="shared" si="50"/>
        <v>11.057</v>
      </c>
      <c r="S58" s="48">
        <f t="shared" si="51"/>
        <v>11</v>
      </c>
      <c r="T58" s="48">
        <f t="shared" si="52"/>
        <v>55</v>
      </c>
      <c r="U58" s="53" t="str">
        <f ca="1" t="shared" si="53"/>
        <v>SURIN Nicolas</v>
      </c>
      <c r="V58" s="55" t="str">
        <f ca="1" t="shared" si="53"/>
        <v>SALMO TOC</v>
      </c>
      <c r="W58" s="77">
        <f ca="1" t="shared" si="37"/>
        <v>8</v>
      </c>
      <c r="X58" s="33">
        <f ca="1" t="shared" si="37"/>
        <v>4.5</v>
      </c>
      <c r="Y58" s="77">
        <f ca="1" t="shared" si="37"/>
        <v>7</v>
      </c>
      <c r="Z58" s="33">
        <f ca="1" t="shared" si="37"/>
        <v>3</v>
      </c>
      <c r="AA58" s="77">
        <f ca="1" t="shared" si="37"/>
        <v>6</v>
      </c>
      <c r="AB58" s="33">
        <f ca="1" t="shared" si="37"/>
        <v>1.5</v>
      </c>
      <c r="AC58" s="33">
        <f ca="1" t="shared" si="38"/>
        <v>21</v>
      </c>
      <c r="AD58" s="52">
        <f ca="1" t="shared" si="38"/>
        <v>8.978991992993999</v>
      </c>
      <c r="AE58" s="33">
        <f ca="1" t="shared" si="38"/>
        <v>3</v>
      </c>
    </row>
    <row r="59" spans="1:31" ht="15.75">
      <c r="A59" s="53" t="s">
        <v>119</v>
      </c>
      <c r="B59" s="53" t="s">
        <v>101</v>
      </c>
      <c r="C59" s="77">
        <v>9</v>
      </c>
      <c r="D59" s="33">
        <f t="shared" si="39"/>
        <v>2.5</v>
      </c>
      <c r="E59" s="77">
        <v>5</v>
      </c>
      <c r="F59" s="33">
        <f t="shared" si="40"/>
        <v>5</v>
      </c>
      <c r="G59" s="77">
        <v>2</v>
      </c>
      <c r="H59" s="33">
        <f t="shared" si="41"/>
        <v>8.5</v>
      </c>
      <c r="I59" s="33">
        <f t="shared" si="42"/>
        <v>9</v>
      </c>
      <c r="J59" s="33">
        <f t="shared" si="43"/>
        <v>5</v>
      </c>
      <c r="K59" s="33">
        <f t="shared" si="44"/>
        <v>2</v>
      </c>
      <c r="L59" s="33">
        <f t="shared" si="45"/>
        <v>16</v>
      </c>
      <c r="M59" s="52">
        <f t="shared" si="46"/>
        <v>15.983990994997999</v>
      </c>
      <c r="N59" s="33">
        <f t="shared" si="47"/>
        <v>4</v>
      </c>
      <c r="P59" s="48">
        <f t="shared" si="48"/>
        <v>59</v>
      </c>
      <c r="Q59" s="48">
        <f t="shared" si="49"/>
        <v>58</v>
      </c>
      <c r="R59" s="48">
        <f ca="1" t="shared" si="50"/>
        <v>4.058</v>
      </c>
      <c r="S59" s="48">
        <f t="shared" si="51"/>
        <v>4</v>
      </c>
      <c r="T59" s="48">
        <f t="shared" si="52"/>
        <v>58</v>
      </c>
      <c r="U59" s="53" t="str">
        <f ca="1" t="shared" si="53"/>
        <v>ROCHES Cédric</v>
      </c>
      <c r="V59" s="55" t="str">
        <f ca="1" t="shared" si="53"/>
        <v>PSM ARTICO</v>
      </c>
      <c r="W59" s="77">
        <f ca="1" t="shared" si="37"/>
        <v>9</v>
      </c>
      <c r="X59" s="33">
        <f ca="1" t="shared" si="37"/>
        <v>2.5</v>
      </c>
      <c r="Y59" s="77">
        <f ca="1" t="shared" si="37"/>
        <v>5</v>
      </c>
      <c r="Z59" s="33">
        <f ca="1" t="shared" si="37"/>
        <v>5</v>
      </c>
      <c r="AA59" s="77">
        <f ca="1" t="shared" si="37"/>
        <v>2</v>
      </c>
      <c r="AB59" s="33">
        <f ca="1" t="shared" si="37"/>
        <v>8.5</v>
      </c>
      <c r="AC59" s="33">
        <f ca="1" t="shared" si="38"/>
        <v>16</v>
      </c>
      <c r="AD59" s="52">
        <f ca="1" t="shared" si="38"/>
        <v>15.983990994997999</v>
      </c>
      <c r="AE59" s="33">
        <f ca="1" t="shared" si="38"/>
        <v>4</v>
      </c>
    </row>
    <row r="60" spans="1:31" ht="15.75">
      <c r="A60" s="54" t="s">
        <v>106</v>
      </c>
      <c r="B60" s="53" t="s">
        <v>96</v>
      </c>
      <c r="C60" s="77">
        <v>6</v>
      </c>
      <c r="D60" s="33">
        <f t="shared" si="39"/>
        <v>7</v>
      </c>
      <c r="E60" s="77">
        <v>3</v>
      </c>
      <c r="F60" s="33">
        <f t="shared" si="40"/>
        <v>9.5</v>
      </c>
      <c r="G60" s="77">
        <v>3</v>
      </c>
      <c r="H60" s="33">
        <f t="shared" si="41"/>
        <v>5.5</v>
      </c>
      <c r="I60" s="33">
        <f t="shared" si="42"/>
        <v>6</v>
      </c>
      <c r="J60" s="33">
        <f t="shared" si="43"/>
        <v>3</v>
      </c>
      <c r="K60" s="33">
        <f t="shared" si="44"/>
        <v>3</v>
      </c>
      <c r="L60" s="33">
        <f t="shared" si="45"/>
        <v>12</v>
      </c>
      <c r="M60" s="52">
        <f t="shared" si="46"/>
        <v>21.987993996997</v>
      </c>
      <c r="N60" s="33">
        <f t="shared" si="47"/>
        <v>6.5</v>
      </c>
      <c r="P60" s="48">
        <f t="shared" si="48"/>
        <v>60</v>
      </c>
      <c r="Q60" s="48">
        <f t="shared" si="49"/>
        <v>59</v>
      </c>
      <c r="R60" s="48">
        <f ca="1" t="shared" si="50"/>
        <v>6.559</v>
      </c>
      <c r="S60" s="48">
        <f t="shared" si="51"/>
        <v>6</v>
      </c>
      <c r="T60" s="48">
        <f t="shared" si="52"/>
        <v>63</v>
      </c>
      <c r="U60" s="53" t="str">
        <f ca="1" t="shared" si="53"/>
        <v>ALQUIE Bruno</v>
      </c>
      <c r="V60" s="55" t="str">
        <f ca="1" t="shared" si="53"/>
        <v>SALMO GARONNE</v>
      </c>
      <c r="W60" s="77">
        <f ca="1" t="shared" si="37"/>
        <v>5</v>
      </c>
      <c r="X60" s="33">
        <f ca="1" t="shared" si="37"/>
        <v>9</v>
      </c>
      <c r="Y60" s="77">
        <f ca="1" t="shared" si="37"/>
        <v>3</v>
      </c>
      <c r="Z60" s="33">
        <f ca="1" t="shared" si="37"/>
        <v>9.5</v>
      </c>
      <c r="AA60" s="77">
        <f ca="1" t="shared" si="37"/>
        <v>4</v>
      </c>
      <c r="AB60" s="33">
        <f ca="1" t="shared" si="37"/>
        <v>3</v>
      </c>
      <c r="AC60" s="33">
        <f ca="1" t="shared" si="38"/>
        <v>12</v>
      </c>
      <c r="AD60" s="52">
        <f ca="1" t="shared" si="38"/>
        <v>21.487994995997</v>
      </c>
      <c r="AE60" s="33">
        <f ca="1" t="shared" si="38"/>
        <v>5</v>
      </c>
    </row>
    <row r="61" spans="1:31" ht="15.75">
      <c r="A61" s="53" t="s">
        <v>45</v>
      </c>
      <c r="B61" s="53" t="s">
        <v>89</v>
      </c>
      <c r="C61" s="77">
        <v>4</v>
      </c>
      <c r="D61" s="33">
        <f t="shared" si="39"/>
        <v>10</v>
      </c>
      <c r="E61" s="77">
        <v>3</v>
      </c>
      <c r="F61" s="33">
        <f t="shared" si="40"/>
        <v>9.5</v>
      </c>
      <c r="G61" s="77">
        <v>1</v>
      </c>
      <c r="H61" s="33">
        <f t="shared" si="41"/>
        <v>11</v>
      </c>
      <c r="I61" s="33">
        <f t="shared" si="42"/>
        <v>4</v>
      </c>
      <c r="J61" s="33">
        <f t="shared" si="43"/>
        <v>3</v>
      </c>
      <c r="K61" s="33">
        <f t="shared" si="44"/>
        <v>1</v>
      </c>
      <c r="L61" s="33">
        <f t="shared" si="45"/>
        <v>8</v>
      </c>
      <c r="M61" s="52">
        <f t="shared" si="46"/>
        <v>30.491995996999</v>
      </c>
      <c r="N61" s="33">
        <f t="shared" si="47"/>
        <v>12</v>
      </c>
      <c r="P61" s="48">
        <f t="shared" si="48"/>
        <v>61</v>
      </c>
      <c r="Q61" s="48">
        <f t="shared" si="49"/>
        <v>60</v>
      </c>
      <c r="R61" s="48">
        <f ca="1" t="shared" si="50"/>
        <v>12.06</v>
      </c>
      <c r="S61" s="48">
        <f t="shared" si="51"/>
        <v>12</v>
      </c>
      <c r="T61" s="48">
        <f t="shared" si="52"/>
        <v>59</v>
      </c>
      <c r="U61" s="54" t="str">
        <f ca="1" t="shared" si="53"/>
        <v>ODET Alain</v>
      </c>
      <c r="V61" s="55" t="str">
        <f ca="1" t="shared" si="53"/>
        <v>TRUITE PASSION</v>
      </c>
      <c r="W61" s="77">
        <f ca="1" t="shared" si="37"/>
        <v>6</v>
      </c>
      <c r="X61" s="33">
        <f ca="1" t="shared" si="37"/>
        <v>7</v>
      </c>
      <c r="Y61" s="77">
        <f ca="1" t="shared" si="37"/>
        <v>3</v>
      </c>
      <c r="Z61" s="33">
        <f ca="1" t="shared" si="37"/>
        <v>9.5</v>
      </c>
      <c r="AA61" s="77">
        <f ca="1" t="shared" si="37"/>
        <v>3</v>
      </c>
      <c r="AB61" s="33">
        <f ca="1" t="shared" si="37"/>
        <v>5.5</v>
      </c>
      <c r="AC61" s="33">
        <f ca="1" t="shared" si="38"/>
        <v>12</v>
      </c>
      <c r="AD61" s="52">
        <f ca="1" t="shared" si="38"/>
        <v>21.987993996997</v>
      </c>
      <c r="AE61" s="33">
        <f ca="1" t="shared" si="38"/>
        <v>6.5</v>
      </c>
    </row>
    <row r="62" spans="1:31" ht="15" customHeight="1">
      <c r="A62" s="53" t="s">
        <v>13</v>
      </c>
      <c r="B62" s="53" t="s">
        <v>89</v>
      </c>
      <c r="C62" s="77">
        <v>6</v>
      </c>
      <c r="D62" s="33">
        <f t="shared" si="39"/>
        <v>7</v>
      </c>
      <c r="E62" s="77">
        <v>3</v>
      </c>
      <c r="F62" s="33">
        <f t="shared" si="40"/>
        <v>9.5</v>
      </c>
      <c r="G62" s="77">
        <v>2</v>
      </c>
      <c r="H62" s="33">
        <f t="shared" si="41"/>
        <v>8.5</v>
      </c>
      <c r="I62" s="33">
        <f t="shared" si="42"/>
        <v>6</v>
      </c>
      <c r="J62" s="33">
        <f t="shared" si="43"/>
        <v>3</v>
      </c>
      <c r="K62" s="33">
        <f t="shared" si="44"/>
        <v>2</v>
      </c>
      <c r="L62" s="33">
        <f t="shared" si="45"/>
        <v>11</v>
      </c>
      <c r="M62" s="52">
        <f t="shared" si="46"/>
        <v>24.988993996998</v>
      </c>
      <c r="N62" s="33">
        <f t="shared" si="47"/>
        <v>8</v>
      </c>
      <c r="P62" s="48">
        <f t="shared" si="48"/>
        <v>62</v>
      </c>
      <c r="Q62" s="48">
        <f t="shared" si="49"/>
        <v>61</v>
      </c>
      <c r="R62" s="48">
        <f ca="1" t="shared" si="50"/>
        <v>8.061</v>
      </c>
      <c r="S62" s="48">
        <f t="shared" si="51"/>
        <v>8</v>
      </c>
      <c r="T62" s="48">
        <f t="shared" si="52"/>
        <v>62</v>
      </c>
      <c r="U62" s="53" t="str">
        <f ca="1" t="shared" si="53"/>
        <v>SIMONETTI Patrick</v>
      </c>
      <c r="V62" s="55" t="str">
        <f ca="1" t="shared" si="53"/>
        <v>SALMO TOC</v>
      </c>
      <c r="W62" s="77">
        <f ca="1" t="shared" si="37"/>
        <v>6</v>
      </c>
      <c r="X62" s="33">
        <f ca="1" t="shared" si="37"/>
        <v>7</v>
      </c>
      <c r="Y62" s="77">
        <f ca="1" t="shared" si="37"/>
        <v>3</v>
      </c>
      <c r="Z62" s="33">
        <f ca="1" t="shared" si="37"/>
        <v>9.5</v>
      </c>
      <c r="AA62" s="77">
        <f ca="1" t="shared" si="37"/>
        <v>3</v>
      </c>
      <c r="AB62" s="33">
        <f ca="1" t="shared" si="37"/>
        <v>5.5</v>
      </c>
      <c r="AC62" s="33">
        <f ca="1" t="shared" si="38"/>
        <v>12</v>
      </c>
      <c r="AD62" s="52">
        <f ca="1" t="shared" si="38"/>
        <v>21.987993996997</v>
      </c>
      <c r="AE62" s="33">
        <f ca="1" t="shared" si="38"/>
        <v>6.5</v>
      </c>
    </row>
    <row r="63" spans="1:31" ht="15.75">
      <c r="A63" s="53" t="s">
        <v>1</v>
      </c>
      <c r="B63" s="53" t="s">
        <v>91</v>
      </c>
      <c r="C63" s="77">
        <v>6</v>
      </c>
      <c r="D63" s="33">
        <f t="shared" si="39"/>
        <v>7</v>
      </c>
      <c r="E63" s="77">
        <v>3</v>
      </c>
      <c r="F63" s="33">
        <f t="shared" si="40"/>
        <v>9.5</v>
      </c>
      <c r="G63" s="77">
        <v>3</v>
      </c>
      <c r="H63" s="33">
        <f t="shared" si="41"/>
        <v>5.5</v>
      </c>
      <c r="I63" s="33">
        <f t="shared" si="42"/>
        <v>6</v>
      </c>
      <c r="J63" s="33">
        <f t="shared" si="43"/>
        <v>3</v>
      </c>
      <c r="K63" s="33">
        <f t="shared" si="44"/>
        <v>3</v>
      </c>
      <c r="L63" s="33">
        <f t="shared" si="45"/>
        <v>12</v>
      </c>
      <c r="M63" s="52">
        <f t="shared" si="46"/>
        <v>21.987993996997</v>
      </c>
      <c r="N63" s="33">
        <f t="shared" si="47"/>
        <v>6.5</v>
      </c>
      <c r="P63" s="48">
        <f t="shared" si="48"/>
        <v>63</v>
      </c>
      <c r="Q63" s="48">
        <f t="shared" si="49"/>
        <v>62</v>
      </c>
      <c r="R63" s="48">
        <f ca="1" t="shared" si="50"/>
        <v>6.562</v>
      </c>
      <c r="S63" s="48">
        <f t="shared" si="51"/>
        <v>7</v>
      </c>
      <c r="T63" s="48">
        <f t="shared" si="52"/>
        <v>61</v>
      </c>
      <c r="U63" s="53" t="str">
        <f ca="1" t="shared" si="53"/>
        <v>LESPIELLE Eric</v>
      </c>
      <c r="V63" s="55" t="str">
        <f ca="1" t="shared" si="53"/>
        <v>NO KILL 09</v>
      </c>
      <c r="W63" s="77">
        <f ca="1" t="shared" si="37"/>
        <v>6</v>
      </c>
      <c r="X63" s="33">
        <f ca="1" t="shared" si="37"/>
        <v>7</v>
      </c>
      <c r="Y63" s="77">
        <f ca="1" t="shared" si="37"/>
        <v>3</v>
      </c>
      <c r="Z63" s="33">
        <f ca="1" t="shared" si="37"/>
        <v>9.5</v>
      </c>
      <c r="AA63" s="77">
        <f ca="1" t="shared" si="37"/>
        <v>2</v>
      </c>
      <c r="AB63" s="33">
        <f ca="1" t="shared" si="37"/>
        <v>8.5</v>
      </c>
      <c r="AC63" s="33">
        <f ca="1" t="shared" si="38"/>
        <v>11</v>
      </c>
      <c r="AD63" s="52">
        <f ca="1" t="shared" si="38"/>
        <v>24.988993996998</v>
      </c>
      <c r="AE63" s="33">
        <f ca="1" t="shared" si="38"/>
        <v>8</v>
      </c>
    </row>
    <row r="64" spans="1:31" ht="15.75">
      <c r="A64" s="53" t="s">
        <v>35</v>
      </c>
      <c r="B64" s="53" t="s">
        <v>94</v>
      </c>
      <c r="C64" s="77">
        <v>5</v>
      </c>
      <c r="D64" s="33">
        <f t="shared" si="39"/>
        <v>9</v>
      </c>
      <c r="E64" s="77">
        <v>3</v>
      </c>
      <c r="F64" s="33">
        <f t="shared" si="40"/>
        <v>9.5</v>
      </c>
      <c r="G64" s="77">
        <v>4</v>
      </c>
      <c r="H64" s="33">
        <f t="shared" si="41"/>
        <v>3</v>
      </c>
      <c r="I64" s="33">
        <f t="shared" si="42"/>
        <v>5</v>
      </c>
      <c r="J64" s="33">
        <f t="shared" si="43"/>
        <v>3</v>
      </c>
      <c r="K64" s="33">
        <f t="shared" si="44"/>
        <v>4</v>
      </c>
      <c r="L64" s="33">
        <f t="shared" si="45"/>
        <v>12</v>
      </c>
      <c r="M64" s="52">
        <f t="shared" si="46"/>
        <v>21.487994995997</v>
      </c>
      <c r="N64" s="33">
        <f t="shared" si="47"/>
        <v>5</v>
      </c>
      <c r="P64" s="48">
        <f t="shared" si="48"/>
        <v>64</v>
      </c>
      <c r="Q64" s="48">
        <f t="shared" si="49"/>
        <v>63</v>
      </c>
      <c r="R64" s="48">
        <f ca="1" t="shared" si="50"/>
        <v>5.063</v>
      </c>
      <c r="S64" s="48">
        <f t="shared" si="51"/>
        <v>5</v>
      </c>
      <c r="T64" s="48">
        <f t="shared" si="52"/>
        <v>65</v>
      </c>
      <c r="U64" s="54" t="str">
        <f ca="1" t="shared" si="53"/>
        <v>LEYGNIER Sylvain</v>
      </c>
      <c r="V64" s="55" t="str">
        <f ca="1" t="shared" si="53"/>
        <v>APG38</v>
      </c>
      <c r="W64" s="77">
        <f ca="1" t="shared" si="37"/>
        <v>1</v>
      </c>
      <c r="X64" s="33">
        <f ca="1" t="shared" si="37"/>
        <v>14</v>
      </c>
      <c r="Y64" s="77">
        <f ca="1" t="shared" si="37"/>
        <v>4</v>
      </c>
      <c r="Z64" s="33">
        <f ca="1" t="shared" si="37"/>
        <v>6</v>
      </c>
      <c r="AA64" s="77">
        <f ca="1" t="shared" si="37"/>
        <v>3</v>
      </c>
      <c r="AB64" s="33">
        <f ca="1" t="shared" si="37"/>
        <v>5.5</v>
      </c>
      <c r="AC64" s="33">
        <f ca="1" t="shared" si="38"/>
        <v>8</v>
      </c>
      <c r="AD64" s="52">
        <f ca="1" t="shared" si="38"/>
        <v>25.491995996999</v>
      </c>
      <c r="AE64" s="33">
        <f ca="1" t="shared" si="38"/>
        <v>9</v>
      </c>
    </row>
    <row r="65" spans="1:31" ht="15.75">
      <c r="A65" s="53" t="s">
        <v>103</v>
      </c>
      <c r="B65" s="53" t="s">
        <v>102</v>
      </c>
      <c r="C65" s="77">
        <v>3</v>
      </c>
      <c r="D65" s="33">
        <f t="shared" si="39"/>
        <v>11.5</v>
      </c>
      <c r="E65" s="77">
        <v>0</v>
      </c>
      <c r="F65" s="33">
        <f t="shared" si="40"/>
        <v>14</v>
      </c>
      <c r="G65" s="77">
        <v>0</v>
      </c>
      <c r="H65" s="33">
        <f t="shared" si="41"/>
        <v>13.5</v>
      </c>
      <c r="I65" s="33">
        <f t="shared" si="42"/>
        <v>3</v>
      </c>
      <c r="J65" s="33">
        <f t="shared" si="43"/>
        <v>0</v>
      </c>
      <c r="K65" s="33">
        <f t="shared" si="44"/>
        <v>0</v>
      </c>
      <c r="L65" s="33">
        <f t="shared" si="45"/>
        <v>3</v>
      </c>
      <c r="M65" s="52">
        <f t="shared" si="46"/>
        <v>38.996997</v>
      </c>
      <c r="N65" s="33">
        <f t="shared" si="47"/>
        <v>14</v>
      </c>
      <c r="P65" s="48">
        <f t="shared" si="48"/>
        <v>65</v>
      </c>
      <c r="Q65" s="48">
        <f t="shared" si="49"/>
        <v>64</v>
      </c>
      <c r="R65" s="48">
        <f ca="1" t="shared" si="50"/>
        <v>14.064</v>
      </c>
      <c r="S65" s="48">
        <f t="shared" si="51"/>
        <v>14</v>
      </c>
      <c r="T65" s="48">
        <f t="shared" si="52"/>
        <v>56</v>
      </c>
      <c r="U65" s="53" t="str">
        <f ca="1" t="shared" si="53"/>
        <v>NGUYEN Mickaël</v>
      </c>
      <c r="V65" s="55" t="str">
        <f ca="1" t="shared" si="53"/>
        <v>TRUITE TOC</v>
      </c>
      <c r="W65" s="77">
        <f ca="1" t="shared" si="37"/>
        <v>3</v>
      </c>
      <c r="X65" s="33">
        <f ca="1" t="shared" si="37"/>
        <v>11.5</v>
      </c>
      <c r="Y65" s="77">
        <f ca="1" t="shared" si="37"/>
        <v>6</v>
      </c>
      <c r="Z65" s="33">
        <f ca="1" t="shared" si="37"/>
        <v>4</v>
      </c>
      <c r="AA65" s="77">
        <f ca="1" t="shared" si="37"/>
        <v>1</v>
      </c>
      <c r="AB65" s="33">
        <f ca="1" t="shared" si="37"/>
        <v>11</v>
      </c>
      <c r="AC65" s="33">
        <f ca="1" t="shared" si="38"/>
        <v>10</v>
      </c>
      <c r="AD65" s="52">
        <f ca="1" t="shared" si="38"/>
        <v>26.489993996999</v>
      </c>
      <c r="AE65" s="33">
        <f ca="1" t="shared" si="38"/>
        <v>10</v>
      </c>
    </row>
    <row r="66" spans="1:31" ht="15" customHeight="1">
      <c r="A66" s="53" t="s">
        <v>97</v>
      </c>
      <c r="B66" s="53" t="s">
        <v>47</v>
      </c>
      <c r="C66" s="77">
        <v>1</v>
      </c>
      <c r="D66" s="33">
        <f t="shared" si="39"/>
        <v>14</v>
      </c>
      <c r="E66" s="77">
        <v>4</v>
      </c>
      <c r="F66" s="33">
        <f t="shared" si="40"/>
        <v>6</v>
      </c>
      <c r="G66" s="77">
        <v>3</v>
      </c>
      <c r="H66" s="33">
        <f t="shared" si="41"/>
        <v>5.5</v>
      </c>
      <c r="I66" s="33">
        <f t="shared" si="42"/>
        <v>1</v>
      </c>
      <c r="J66" s="33">
        <f t="shared" si="43"/>
        <v>4</v>
      </c>
      <c r="K66" s="33">
        <f t="shared" si="44"/>
        <v>3</v>
      </c>
      <c r="L66" s="33">
        <f t="shared" si="45"/>
        <v>8</v>
      </c>
      <c r="M66" s="52">
        <f t="shared" si="46"/>
        <v>25.491995996999</v>
      </c>
      <c r="N66" s="33">
        <f t="shared" si="47"/>
        <v>9</v>
      </c>
      <c r="P66" s="48">
        <f t="shared" si="48"/>
        <v>66</v>
      </c>
      <c r="Q66" s="48">
        <f t="shared" si="49"/>
        <v>65</v>
      </c>
      <c r="R66" s="48">
        <f ca="1" t="shared" si="50"/>
        <v>9.065</v>
      </c>
      <c r="S66" s="48">
        <f t="shared" si="51"/>
        <v>9</v>
      </c>
      <c r="T66" s="48">
        <f t="shared" si="52"/>
        <v>57</v>
      </c>
      <c r="U66" s="54" t="str">
        <f ca="1" t="shared" si="53"/>
        <v>LASSERRE Patrice</v>
      </c>
      <c r="V66" s="55" t="str">
        <f ca="1" t="shared" si="53"/>
        <v>PSM ARTICO</v>
      </c>
      <c r="W66" s="77">
        <f ca="1" t="shared" si="37"/>
        <v>8</v>
      </c>
      <c r="X66" s="33">
        <f ca="1" t="shared" si="37"/>
        <v>4.5</v>
      </c>
      <c r="Y66" s="77">
        <f ca="1" t="shared" si="37"/>
        <v>3</v>
      </c>
      <c r="Z66" s="33">
        <f ca="1" t="shared" si="37"/>
        <v>9.5</v>
      </c>
      <c r="AA66" s="77">
        <f ca="1" t="shared" si="37"/>
        <v>0</v>
      </c>
      <c r="AB66" s="33">
        <f ca="1" t="shared" si="37"/>
        <v>13.5</v>
      </c>
      <c r="AC66" s="33">
        <f ca="1" t="shared" si="38"/>
        <v>11</v>
      </c>
      <c r="AD66" s="52">
        <f ca="1" t="shared" si="38"/>
        <v>27.488991997</v>
      </c>
      <c r="AE66" s="33">
        <f ca="1" t="shared" si="38"/>
        <v>11</v>
      </c>
    </row>
    <row r="67" spans="1:31" ht="15.75">
      <c r="A67" s="53" t="s">
        <v>0</v>
      </c>
      <c r="B67" s="53" t="s">
        <v>100</v>
      </c>
      <c r="C67" s="77">
        <v>10</v>
      </c>
      <c r="D67" s="33">
        <f t="shared" si="39"/>
        <v>1</v>
      </c>
      <c r="E67" s="77">
        <v>11</v>
      </c>
      <c r="F67" s="33">
        <f t="shared" si="40"/>
        <v>2</v>
      </c>
      <c r="G67" s="77">
        <v>3</v>
      </c>
      <c r="H67" s="33">
        <f t="shared" si="41"/>
        <v>5.5</v>
      </c>
      <c r="I67" s="33">
        <f t="shared" si="42"/>
        <v>10</v>
      </c>
      <c r="J67" s="33">
        <f t="shared" si="43"/>
        <v>11</v>
      </c>
      <c r="K67" s="33">
        <f t="shared" si="44"/>
        <v>3</v>
      </c>
      <c r="L67" s="33">
        <f t="shared" si="45"/>
        <v>24</v>
      </c>
      <c r="M67" s="52">
        <f t="shared" si="46"/>
        <v>8.475988989997</v>
      </c>
      <c r="N67" s="33">
        <f t="shared" si="47"/>
        <v>2</v>
      </c>
      <c r="P67" s="48">
        <f t="shared" si="48"/>
        <v>67</v>
      </c>
      <c r="Q67" s="48">
        <f t="shared" si="49"/>
        <v>66</v>
      </c>
      <c r="R67" s="48">
        <f ca="1" t="shared" si="50"/>
        <v>2.066</v>
      </c>
      <c r="S67" s="48">
        <f t="shared" si="51"/>
        <v>2</v>
      </c>
      <c r="T67" s="48">
        <f t="shared" si="52"/>
        <v>60</v>
      </c>
      <c r="U67" s="45" t="str">
        <f ca="1" t="shared" si="53"/>
        <v>TOME Angel</v>
      </c>
      <c r="V67" s="55" t="str">
        <f ca="1" t="shared" si="53"/>
        <v>NO KILL 09</v>
      </c>
      <c r="W67" s="77">
        <f ca="1" t="shared" si="37"/>
        <v>4</v>
      </c>
      <c r="X67" s="33">
        <f ca="1" t="shared" si="37"/>
        <v>10</v>
      </c>
      <c r="Y67" s="77">
        <f ca="1" t="shared" si="37"/>
        <v>3</v>
      </c>
      <c r="Z67" s="33">
        <f ca="1" t="shared" si="37"/>
        <v>9.5</v>
      </c>
      <c r="AA67" s="77">
        <f ca="1" t="shared" si="37"/>
        <v>1</v>
      </c>
      <c r="AB67" s="33">
        <f ca="1" t="shared" si="37"/>
        <v>11</v>
      </c>
      <c r="AC67" s="33">
        <f ca="1" t="shared" si="38"/>
        <v>8</v>
      </c>
      <c r="AD67" s="52">
        <f ca="1" t="shared" si="38"/>
        <v>30.491995996999</v>
      </c>
      <c r="AE67" s="33">
        <f ca="1" t="shared" si="38"/>
        <v>12</v>
      </c>
    </row>
    <row r="68" spans="1:31" ht="15.75">
      <c r="A68" s="53" t="s">
        <v>37</v>
      </c>
      <c r="B68" s="53" t="s">
        <v>94</v>
      </c>
      <c r="C68" s="77">
        <v>9</v>
      </c>
      <c r="D68" s="33">
        <f t="shared" si="39"/>
        <v>2.5</v>
      </c>
      <c r="E68" s="77">
        <v>12</v>
      </c>
      <c r="F68" s="33">
        <f t="shared" si="40"/>
        <v>1</v>
      </c>
      <c r="G68" s="77">
        <v>6</v>
      </c>
      <c r="H68" s="33">
        <f t="shared" si="41"/>
        <v>1.5</v>
      </c>
      <c r="I68" s="33">
        <f t="shared" si="42"/>
        <v>9</v>
      </c>
      <c r="J68" s="33">
        <f t="shared" si="43"/>
        <v>12</v>
      </c>
      <c r="K68" s="33">
        <f t="shared" si="44"/>
        <v>6</v>
      </c>
      <c r="L68" s="33">
        <f t="shared" si="45"/>
        <v>27</v>
      </c>
      <c r="M68" s="52">
        <f t="shared" si="46"/>
        <v>4.9729879909940005</v>
      </c>
      <c r="N68" s="33">
        <f t="shared" si="47"/>
        <v>1</v>
      </c>
      <c r="P68" s="48">
        <f t="shared" si="48"/>
        <v>68</v>
      </c>
      <c r="Q68" s="48">
        <f t="shared" si="49"/>
        <v>67</v>
      </c>
      <c r="R68" s="48">
        <f ca="1" t="shared" si="50"/>
        <v>1.067</v>
      </c>
      <c r="S68" s="48">
        <f t="shared" si="51"/>
        <v>1</v>
      </c>
      <c r="T68" s="48">
        <f t="shared" si="52"/>
        <v>68</v>
      </c>
      <c r="U68" s="53" t="str">
        <f ca="1" t="shared" si="53"/>
        <v>DOURTHE Yoann</v>
      </c>
      <c r="V68" s="55" t="str">
        <f ca="1" t="shared" si="53"/>
        <v>NO KILL 33</v>
      </c>
      <c r="W68" s="77">
        <f ca="1" t="shared" si="37"/>
        <v>2</v>
      </c>
      <c r="X68" s="33">
        <f ca="1" t="shared" si="37"/>
        <v>13</v>
      </c>
      <c r="Y68" s="77">
        <f ca="1" t="shared" si="37"/>
        <v>1</v>
      </c>
      <c r="Z68" s="33">
        <f ca="1" t="shared" si="37"/>
        <v>13</v>
      </c>
      <c r="AA68" s="77">
        <f ca="1" t="shared" si="37"/>
        <v>1</v>
      </c>
      <c r="AB68" s="33">
        <f ca="1" t="shared" si="37"/>
        <v>11</v>
      </c>
      <c r="AC68" s="33">
        <f ca="1" t="shared" si="38"/>
        <v>4</v>
      </c>
      <c r="AD68" s="52">
        <f ca="1" t="shared" si="38"/>
        <v>36.995997998999</v>
      </c>
      <c r="AE68" s="33">
        <f ca="1" t="shared" si="38"/>
        <v>13</v>
      </c>
    </row>
    <row r="69" spans="1:31" ht="15.75">
      <c r="A69" s="45" t="s">
        <v>2</v>
      </c>
      <c r="B69" s="53" t="s">
        <v>100</v>
      </c>
      <c r="C69" s="33">
        <v>2</v>
      </c>
      <c r="D69" s="33">
        <f t="shared" si="39"/>
        <v>13</v>
      </c>
      <c r="E69" s="33">
        <v>1</v>
      </c>
      <c r="F69" s="33">
        <f t="shared" si="40"/>
        <v>13</v>
      </c>
      <c r="G69" s="33">
        <v>1</v>
      </c>
      <c r="H69" s="33">
        <f t="shared" si="41"/>
        <v>11</v>
      </c>
      <c r="I69" s="33">
        <f t="shared" si="42"/>
        <v>2</v>
      </c>
      <c r="J69" s="33">
        <f t="shared" si="43"/>
        <v>1</v>
      </c>
      <c r="K69" s="33">
        <f t="shared" si="44"/>
        <v>1</v>
      </c>
      <c r="L69" s="33">
        <f t="shared" si="45"/>
        <v>4</v>
      </c>
      <c r="M69" s="52">
        <f t="shared" si="46"/>
        <v>36.995997998999</v>
      </c>
      <c r="N69" s="33">
        <f t="shared" si="47"/>
        <v>13</v>
      </c>
      <c r="P69" s="48">
        <f t="shared" si="48"/>
        <v>69</v>
      </c>
      <c r="Q69" s="48">
        <f t="shared" si="49"/>
        <v>68</v>
      </c>
      <c r="R69" s="48">
        <f ca="1" t="shared" si="50"/>
        <v>13.068</v>
      </c>
      <c r="S69" s="48">
        <f t="shared" si="51"/>
        <v>13</v>
      </c>
      <c r="T69" s="48">
        <f t="shared" si="52"/>
        <v>64</v>
      </c>
      <c r="U69" s="53" t="str">
        <f ca="1" t="shared" si="53"/>
        <v>CAUBET Maël </v>
      </c>
      <c r="V69" s="55" t="str">
        <f ca="1" t="shared" si="53"/>
        <v>TRUITE TOC</v>
      </c>
      <c r="W69" s="77">
        <f ca="1" t="shared" si="37"/>
        <v>3</v>
      </c>
      <c r="X69" s="33">
        <f ca="1" t="shared" si="37"/>
        <v>11.5</v>
      </c>
      <c r="Y69" s="77">
        <f ca="1" t="shared" si="37"/>
        <v>0</v>
      </c>
      <c r="Z69" s="33">
        <f ca="1" t="shared" si="37"/>
        <v>14</v>
      </c>
      <c r="AA69" s="77">
        <f ca="1" t="shared" si="37"/>
        <v>0</v>
      </c>
      <c r="AB69" s="33">
        <f ca="1" t="shared" si="37"/>
        <v>13.5</v>
      </c>
      <c r="AC69" s="33">
        <f ca="1" t="shared" si="38"/>
        <v>3</v>
      </c>
      <c r="AD69" s="52">
        <f ca="1" t="shared" si="38"/>
        <v>38.996997</v>
      </c>
      <c r="AE69" s="33">
        <f ca="1" t="shared" si="38"/>
        <v>14</v>
      </c>
    </row>
    <row r="70" spans="1:31" ht="15.75">
      <c r="A70" s="33"/>
      <c r="B70" s="33"/>
      <c r="C70" s="33"/>
      <c r="D70" s="33">
        <f t="shared" si="39"/>
      </c>
      <c r="E70" s="33"/>
      <c r="F70" s="33">
        <f t="shared" si="40"/>
      </c>
      <c r="G70" s="33"/>
      <c r="H70" s="33">
        <f t="shared" si="41"/>
      </c>
      <c r="I70" s="33">
        <f t="shared" si="42"/>
        <v>0</v>
      </c>
      <c r="J70" s="33">
        <f t="shared" si="43"/>
        <v>0</v>
      </c>
      <c r="K70" s="33">
        <f t="shared" si="44"/>
        <v>0</v>
      </c>
      <c r="L70" s="33">
        <f t="shared" si="45"/>
      </c>
      <c r="M70" s="52">
        <f t="shared" si="46"/>
        <v>200</v>
      </c>
      <c r="N70" s="33">
        <f t="shared" si="47"/>
      </c>
      <c r="P70" s="48" t="b">
        <f t="shared" si="48"/>
        <v>0</v>
      </c>
      <c r="Q70" s="48">
        <f t="shared" si="49"/>
      </c>
      <c r="R70" s="48">
        <f ca="1" t="shared" si="50"/>
      </c>
      <c r="S70" s="48">
        <f t="shared" si="51"/>
      </c>
      <c r="T70" s="48">
        <f t="shared" si="52"/>
      </c>
      <c r="U70" s="53">
        <f ca="1" t="shared" si="53"/>
      </c>
      <c r="V70" s="55">
        <f ca="1" t="shared" si="53"/>
      </c>
      <c r="W70" s="33">
        <f ca="1" t="shared" si="37"/>
      </c>
      <c r="X70" s="33">
        <f ca="1" t="shared" si="37"/>
      </c>
      <c r="Y70" s="33">
        <f ca="1" t="shared" si="37"/>
      </c>
      <c r="Z70" s="33">
        <f ca="1" t="shared" si="37"/>
      </c>
      <c r="AA70" s="33">
        <f ca="1" t="shared" si="37"/>
      </c>
      <c r="AB70" s="33">
        <f ca="1" t="shared" si="37"/>
      </c>
      <c r="AC70" s="33">
        <f ca="1" t="shared" si="38"/>
      </c>
      <c r="AD70" s="52">
        <f ca="1" t="shared" si="38"/>
      </c>
      <c r="AE70" s="33">
        <f ca="1" t="shared" si="38"/>
      </c>
    </row>
    <row r="71" spans="1:31" ht="15.75">
      <c r="A71" s="33"/>
      <c r="B71" s="33"/>
      <c r="C71" s="33"/>
      <c r="D71" s="33">
        <f t="shared" si="39"/>
      </c>
      <c r="E71" s="33"/>
      <c r="F71" s="33">
        <f t="shared" si="40"/>
      </c>
      <c r="G71" s="33"/>
      <c r="H71" s="33">
        <f t="shared" si="41"/>
      </c>
      <c r="I71" s="33">
        <f t="shared" si="42"/>
        <v>0</v>
      </c>
      <c r="J71" s="33">
        <f t="shared" si="43"/>
        <v>0</v>
      </c>
      <c r="K71" s="33">
        <f t="shared" si="44"/>
        <v>0</v>
      </c>
      <c r="L71" s="33">
        <f t="shared" si="45"/>
      </c>
      <c r="M71" s="52">
        <f t="shared" si="46"/>
        <v>200</v>
      </c>
      <c r="N71" s="33">
        <f t="shared" si="47"/>
      </c>
      <c r="P71" s="48" t="b">
        <f t="shared" si="48"/>
        <v>0</v>
      </c>
      <c r="Q71" s="48">
        <f t="shared" si="49"/>
      </c>
      <c r="R71" s="48">
        <f ca="1" t="shared" si="50"/>
      </c>
      <c r="S71" s="48">
        <f t="shared" si="51"/>
      </c>
      <c r="T71" s="48">
        <f t="shared" si="52"/>
      </c>
      <c r="U71" s="53">
        <f ca="1" t="shared" si="53"/>
      </c>
      <c r="V71" s="55">
        <f ca="1" t="shared" si="53"/>
      </c>
      <c r="W71" s="33">
        <f ca="1" t="shared" si="37"/>
      </c>
      <c r="X71" s="33">
        <f ca="1" t="shared" si="37"/>
      </c>
      <c r="Y71" s="33">
        <f ca="1" t="shared" si="37"/>
      </c>
      <c r="Z71" s="33">
        <f ca="1" t="shared" si="37"/>
      </c>
      <c r="AA71" s="33">
        <f ca="1" t="shared" si="37"/>
      </c>
      <c r="AB71" s="33">
        <f ca="1" t="shared" si="37"/>
      </c>
      <c r="AC71" s="33">
        <f ca="1" t="shared" si="38"/>
      </c>
      <c r="AD71" s="52">
        <f ca="1" t="shared" si="38"/>
      </c>
      <c r="AE71" s="33">
        <f ca="1" t="shared" si="38"/>
      </c>
    </row>
    <row r="72" spans="1:31" ht="15.75">
      <c r="A72" s="33"/>
      <c r="B72" s="33"/>
      <c r="C72" s="33"/>
      <c r="D72" s="33">
        <f t="shared" si="39"/>
      </c>
      <c r="E72" s="33"/>
      <c r="F72" s="33">
        <f t="shared" si="40"/>
      </c>
      <c r="G72" s="33"/>
      <c r="H72" s="33">
        <f t="shared" si="41"/>
      </c>
      <c r="I72" s="33">
        <f t="shared" si="42"/>
        <v>0</v>
      </c>
      <c r="J72" s="33">
        <f t="shared" si="43"/>
        <v>0</v>
      </c>
      <c r="K72" s="33">
        <f t="shared" si="44"/>
        <v>0</v>
      </c>
      <c r="L72" s="33">
        <f t="shared" si="45"/>
      </c>
      <c r="M72" s="52">
        <f t="shared" si="46"/>
        <v>200</v>
      </c>
      <c r="N72" s="33">
        <f t="shared" si="47"/>
      </c>
      <c r="P72" s="48" t="b">
        <f t="shared" si="48"/>
        <v>0</v>
      </c>
      <c r="Q72" s="48">
        <f t="shared" si="49"/>
      </c>
      <c r="R72" s="48">
        <f ca="1" t="shared" si="50"/>
      </c>
      <c r="S72" s="48">
        <f t="shared" si="51"/>
      </c>
      <c r="T72" s="48">
        <f t="shared" si="52"/>
      </c>
      <c r="U72" s="53">
        <f ca="1" t="shared" si="53"/>
      </c>
      <c r="V72" s="55">
        <f ca="1" t="shared" si="53"/>
      </c>
      <c r="W72" s="33">
        <f ca="1" t="shared" si="37"/>
      </c>
      <c r="X72" s="33">
        <f ca="1" t="shared" si="37"/>
      </c>
      <c r="Y72" s="33">
        <f ca="1" t="shared" si="37"/>
      </c>
      <c r="Z72" s="33">
        <f ca="1" t="shared" si="37"/>
      </c>
      <c r="AA72" s="33">
        <f ca="1" t="shared" si="37"/>
      </c>
      <c r="AB72" s="33">
        <f ca="1" t="shared" si="37"/>
      </c>
      <c r="AC72" s="33">
        <f ca="1" t="shared" si="38"/>
      </c>
      <c r="AD72" s="52">
        <f ca="1" t="shared" si="38"/>
      </c>
      <c r="AE72" s="33">
        <f ca="1" t="shared" si="38"/>
      </c>
    </row>
    <row r="73" spans="1:31" ht="15.75">
      <c r="A73" s="33"/>
      <c r="B73" s="33"/>
      <c r="C73" s="33"/>
      <c r="D73" s="33">
        <f t="shared" si="39"/>
      </c>
      <c r="E73" s="33"/>
      <c r="F73" s="33">
        <f t="shared" si="40"/>
      </c>
      <c r="G73" s="33"/>
      <c r="H73" s="33">
        <f t="shared" si="41"/>
      </c>
      <c r="I73" s="33">
        <f t="shared" si="42"/>
        <v>0</v>
      </c>
      <c r="J73" s="33">
        <f t="shared" si="43"/>
        <v>0</v>
      </c>
      <c r="K73" s="33">
        <f t="shared" si="44"/>
        <v>0</v>
      </c>
      <c r="L73" s="33">
        <f t="shared" si="45"/>
      </c>
      <c r="M73" s="52">
        <f t="shared" si="46"/>
        <v>200</v>
      </c>
      <c r="N73" s="33">
        <f t="shared" si="47"/>
      </c>
      <c r="P73" s="48" t="b">
        <f t="shared" si="48"/>
        <v>0</v>
      </c>
      <c r="Q73" s="48">
        <f t="shared" si="49"/>
      </c>
      <c r="R73" s="48">
        <f ca="1" t="shared" si="50"/>
      </c>
      <c r="S73" s="48">
        <f t="shared" si="51"/>
      </c>
      <c r="T73" s="48">
        <f t="shared" si="52"/>
      </c>
      <c r="U73" s="53">
        <f ca="1" t="shared" si="53"/>
      </c>
      <c r="V73" s="55">
        <f ca="1" t="shared" si="53"/>
      </c>
      <c r="W73" s="33">
        <f ca="1" t="shared" si="37"/>
      </c>
      <c r="X73" s="33">
        <f ca="1" t="shared" si="37"/>
      </c>
      <c r="Y73" s="33">
        <f ca="1" t="shared" si="37"/>
      </c>
      <c r="Z73" s="33">
        <f ca="1" t="shared" si="37"/>
      </c>
      <c r="AA73" s="33">
        <f ca="1" t="shared" si="37"/>
      </c>
      <c r="AB73" s="33">
        <f ca="1" t="shared" si="37"/>
      </c>
      <c r="AC73" s="33">
        <f ca="1" t="shared" si="38"/>
      </c>
      <c r="AD73" s="52">
        <f ca="1" t="shared" si="38"/>
      </c>
      <c r="AE73" s="33">
        <f ca="1" t="shared" si="38"/>
      </c>
    </row>
    <row r="74" spans="1:31" ht="15.75">
      <c r="A74" s="33"/>
      <c r="B74" s="33"/>
      <c r="C74" s="33"/>
      <c r="D74" s="33">
        <f t="shared" si="39"/>
      </c>
      <c r="E74" s="33"/>
      <c r="F74" s="33">
        <f t="shared" si="40"/>
      </c>
      <c r="G74" s="33"/>
      <c r="H74" s="33">
        <f t="shared" si="41"/>
      </c>
      <c r="I74" s="33">
        <f t="shared" si="42"/>
        <v>0</v>
      </c>
      <c r="J74" s="33">
        <f t="shared" si="43"/>
        <v>0</v>
      </c>
      <c r="K74" s="33">
        <f t="shared" si="44"/>
        <v>0</v>
      </c>
      <c r="L74" s="33">
        <f t="shared" si="45"/>
      </c>
      <c r="M74" s="52">
        <f t="shared" si="46"/>
        <v>200</v>
      </c>
      <c r="N74" s="33">
        <f t="shared" si="47"/>
      </c>
      <c r="P74" s="48" t="b">
        <f t="shared" si="48"/>
        <v>0</v>
      </c>
      <c r="Q74" s="48">
        <f t="shared" si="49"/>
      </c>
      <c r="R74" s="48">
        <f ca="1" t="shared" si="50"/>
      </c>
      <c r="S74" s="48">
        <f t="shared" si="51"/>
      </c>
      <c r="T74" s="48">
        <f t="shared" si="52"/>
      </c>
      <c r="U74" s="53">
        <f ca="1" t="shared" si="53"/>
      </c>
      <c r="V74" s="55">
        <f ca="1" t="shared" si="53"/>
      </c>
      <c r="W74" s="33">
        <f ca="1" t="shared" si="37"/>
      </c>
      <c r="X74" s="33">
        <f ca="1" t="shared" si="37"/>
      </c>
      <c r="Y74" s="33">
        <f ca="1" t="shared" si="37"/>
      </c>
      <c r="Z74" s="33">
        <f ca="1" t="shared" si="37"/>
      </c>
      <c r="AA74" s="33">
        <f ca="1" t="shared" si="37"/>
      </c>
      <c r="AB74" s="33">
        <f ca="1" t="shared" si="37"/>
      </c>
      <c r="AC74" s="33">
        <f ca="1" t="shared" si="38"/>
      </c>
      <c r="AD74" s="52">
        <f ca="1" t="shared" si="38"/>
      </c>
      <c r="AE74" s="33">
        <f ca="1" t="shared" si="38"/>
      </c>
    </row>
    <row r="75" spans="1:3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9"/>
      <c r="N75" s="43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7" spans="1:26" ht="23.25">
      <c r="A77" s="1" t="s">
        <v>129</v>
      </c>
      <c r="B77" s="2" t="s">
        <v>24</v>
      </c>
      <c r="C77" s="2" t="s">
        <v>16</v>
      </c>
      <c r="D77" s="2"/>
      <c r="E77" s="2"/>
      <c r="F77" s="2" t="s">
        <v>61</v>
      </c>
      <c r="I77" s="2"/>
      <c r="J77" s="2"/>
      <c r="U77" s="1" t="s">
        <v>129</v>
      </c>
      <c r="V77" s="2" t="s">
        <v>24</v>
      </c>
      <c r="W77" s="2" t="s">
        <v>16</v>
      </c>
      <c r="X77" s="2"/>
      <c r="Y77" s="2"/>
      <c r="Z77" s="2" t="str">
        <f>F77</f>
        <v>D</v>
      </c>
    </row>
    <row r="78" spans="1:28" ht="24" thickBot="1">
      <c r="A78" s="8" t="s">
        <v>17</v>
      </c>
      <c r="B78" s="8"/>
      <c r="C78" s="8" t="s">
        <v>18</v>
      </c>
      <c r="D78" s="8"/>
      <c r="F78" s="8" t="s">
        <v>17</v>
      </c>
      <c r="G78" s="27"/>
      <c r="H78" s="27"/>
      <c r="I78" s="8" t="s">
        <v>18</v>
      </c>
      <c r="K78" s="27"/>
      <c r="U78" s="8" t="s">
        <v>17</v>
      </c>
      <c r="V78" s="8"/>
      <c r="W78" s="8" t="s">
        <v>18</v>
      </c>
      <c r="X78" s="8"/>
      <c r="Z78" s="8" t="s">
        <v>17</v>
      </c>
      <c r="AA78" s="27"/>
      <c r="AB78" s="27"/>
    </row>
    <row r="79" spans="1:31" ht="15.75" customHeight="1" thickBot="1">
      <c r="A79" s="93" t="s">
        <v>19</v>
      </c>
      <c r="B79" s="93" t="s">
        <v>25</v>
      </c>
      <c r="C79" s="89" t="s">
        <v>74</v>
      </c>
      <c r="D79" s="90"/>
      <c r="E79" s="87" t="s">
        <v>75</v>
      </c>
      <c r="F79" s="88"/>
      <c r="G79" s="89" t="s">
        <v>76</v>
      </c>
      <c r="H79" s="90"/>
      <c r="I79" s="96" t="s">
        <v>62</v>
      </c>
      <c r="J79" s="97"/>
      <c r="K79" s="97"/>
      <c r="L79" s="28" t="s">
        <v>20</v>
      </c>
      <c r="M79" s="50" t="s">
        <v>20</v>
      </c>
      <c r="N79" s="91" t="s">
        <v>64</v>
      </c>
      <c r="U79" s="93" t="s">
        <v>19</v>
      </c>
      <c r="V79" s="93" t="s">
        <v>25</v>
      </c>
      <c r="W79" s="89" t="s">
        <v>74</v>
      </c>
      <c r="X79" s="90"/>
      <c r="Y79" s="87" t="s">
        <v>75</v>
      </c>
      <c r="Z79" s="88"/>
      <c r="AA79" s="89" t="s">
        <v>76</v>
      </c>
      <c r="AB79" s="90"/>
      <c r="AC79" s="28" t="s">
        <v>20</v>
      </c>
      <c r="AD79" s="50" t="s">
        <v>20</v>
      </c>
      <c r="AE79" s="91" t="s">
        <v>64</v>
      </c>
    </row>
    <row r="80" spans="1:31" ht="15.75" customHeight="1">
      <c r="A80" s="94"/>
      <c r="B80" s="94"/>
      <c r="C80" s="29" t="s">
        <v>42</v>
      </c>
      <c r="D80" s="30" t="s">
        <v>21</v>
      </c>
      <c r="E80" s="29" t="s">
        <v>42</v>
      </c>
      <c r="F80" s="30" t="s">
        <v>21</v>
      </c>
      <c r="G80" s="29" t="s">
        <v>42</v>
      </c>
      <c r="H80" s="30" t="s">
        <v>21</v>
      </c>
      <c r="I80" s="31" t="s">
        <v>54</v>
      </c>
      <c r="J80" s="31" t="s">
        <v>55</v>
      </c>
      <c r="K80" s="31" t="s">
        <v>56</v>
      </c>
      <c r="L80" s="32" t="s">
        <v>42</v>
      </c>
      <c r="M80" s="51" t="s">
        <v>21</v>
      </c>
      <c r="N80" s="92"/>
      <c r="Q80" s="48">
        <f>COUNT(P81:P99)</f>
        <v>14</v>
      </c>
      <c r="U80" s="94"/>
      <c r="V80" s="94"/>
      <c r="W80" s="29" t="s">
        <v>42</v>
      </c>
      <c r="X80" s="30" t="s">
        <v>21</v>
      </c>
      <c r="Y80" s="29" t="s">
        <v>42</v>
      </c>
      <c r="Z80" s="30" t="s">
        <v>21</v>
      </c>
      <c r="AA80" s="29" t="s">
        <v>42</v>
      </c>
      <c r="AB80" s="30" t="s">
        <v>21</v>
      </c>
      <c r="AC80" s="32" t="s">
        <v>42</v>
      </c>
      <c r="AD80" s="51" t="s">
        <v>21</v>
      </c>
      <c r="AE80" s="100"/>
    </row>
    <row r="81" spans="1:31" ht="15.75">
      <c r="A81" s="54" t="s">
        <v>98</v>
      </c>
      <c r="B81" s="53" t="s">
        <v>96</v>
      </c>
      <c r="C81" s="77">
        <v>4</v>
      </c>
      <c r="D81" s="33">
        <f>IF(OR(A81="",C81=""),"",RANK(C81,$C$81:$C$99,0)+(COUNT($C$81:$C$99)+1-RANK(C81,$C$81:$C$99,0)-RANK(C81,$C$81:$C$99,1))/2)</f>
        <v>13</v>
      </c>
      <c r="E81" s="77">
        <v>0</v>
      </c>
      <c r="F81" s="33">
        <f>IF(OR(A81="",E81=""),"",RANK(E81,$E$81:$E$99,0)+(COUNT($E$81:$E$99)+1-RANK(E81,$E$81:$E$99,0)-RANK(E81,$E$81:$E$99,1))/2)</f>
        <v>13.5</v>
      </c>
      <c r="G81" s="77">
        <v>2</v>
      </c>
      <c r="H81" s="33">
        <f>IF(OR(A81="",G81=""),"",RANK(G81,$G$81:$G$99,0)+(COUNT($G$81:$G$99)+1-RANK(G81,$G$81:$G$99,0)-RANK(G81,$G$81:$G$99,1))/2)</f>
        <v>9.5</v>
      </c>
      <c r="I81" s="33">
        <f>C81</f>
        <v>4</v>
      </c>
      <c r="J81" s="33">
        <f>E81</f>
        <v>0</v>
      </c>
      <c r="K81" s="33">
        <f>G81</f>
        <v>2</v>
      </c>
      <c r="L81" s="33">
        <f>IF(A81=0,"",SUM(C81,E81,G81))</f>
        <v>6</v>
      </c>
      <c r="M81" s="52">
        <f>SUM(D81,F81,H81,IF(L81="",200,-L81/10^3),-LARGE(I81:K81,1)/10^6,-LARGE(I81:K81,2)/10^9,-LARGE(I81:K81,3)/10^12)</f>
        <v>35.993995998</v>
      </c>
      <c r="N81" s="33">
        <f>IF(L81="","",RANK(M81,$M$81:$M$99,1)+(COUNT($M$81:$M$99)+1-RANK(M81,$M$81:$M$99,0)-RANK(M81,$M$81:$M$99,1))/2)</f>
        <v>13</v>
      </c>
      <c r="P81" s="48">
        <f>IF((A81&lt;&gt;""),ROW(A81))</f>
        <v>81</v>
      </c>
      <c r="Q81" s="48">
        <f>IF(Q$80&gt;=ROW(P1),SMALL(P$81:P$99,ROW(P1))-1,"")</f>
        <v>80</v>
      </c>
      <c r="R81" s="48">
        <f ca="1">IF($Q81="","",OFFSET(N$1,Q81,)+(Q81/1000))</f>
        <v>13.08</v>
      </c>
      <c r="S81" s="48">
        <f>IF(R81="","",RANK(R81,R$81:R$99,1))</f>
        <v>13</v>
      </c>
      <c r="T81" s="48">
        <f>IF(S81="","",INDEX(Q$81:Q$99,MATCH(ROW(P1),S$81:S$99,0)))</f>
        <v>83</v>
      </c>
      <c r="U81" s="53" t="str">
        <f ca="1">IF($T81="","",OFFSET(A$1,$T81,))</f>
        <v>REBONATO Gérard</v>
      </c>
      <c r="V81" s="55" t="str">
        <f ca="1">IF($T81="","",OFFSET(B$1,$T81,))</f>
        <v>SALMO GARONNE</v>
      </c>
      <c r="W81" s="77">
        <f aca="true" ca="1" t="shared" si="54" ref="W81:AB99">IF($T81="","",OFFSET(C$1,$T81,))</f>
        <v>13</v>
      </c>
      <c r="X81" s="33">
        <f ca="1" t="shared" si="54"/>
        <v>2</v>
      </c>
      <c r="Y81" s="77">
        <f ca="1" t="shared" si="54"/>
        <v>11</v>
      </c>
      <c r="Z81" s="33">
        <f ca="1" t="shared" si="54"/>
        <v>1</v>
      </c>
      <c r="AA81" s="77">
        <f ca="1" t="shared" si="54"/>
        <v>9</v>
      </c>
      <c r="AB81" s="33">
        <f ca="1" t="shared" si="54"/>
        <v>1</v>
      </c>
      <c r="AC81" s="33">
        <f aca="true" ca="1" t="shared" si="55" ref="AC81:AE99">IF($T81="","",OFFSET(L$1,$T81,))</f>
        <v>33</v>
      </c>
      <c r="AD81" s="52">
        <f ca="1" t="shared" si="55"/>
        <v>3.966986988991</v>
      </c>
      <c r="AE81" s="33">
        <f ca="1" t="shared" si="55"/>
        <v>1</v>
      </c>
    </row>
    <row r="82" spans="1:31" ht="15" customHeight="1">
      <c r="A82" s="54" t="s">
        <v>126</v>
      </c>
      <c r="B82" s="53" t="s">
        <v>100</v>
      </c>
      <c r="C82" s="77">
        <v>6</v>
      </c>
      <c r="D82" s="33">
        <f aca="true" t="shared" si="56" ref="D82:D99">IF(OR(A82="",C82=""),"",RANK(C82,$C$81:$C$99,0)+(COUNT($C$81:$C$99)+1-RANK(C82,$C$81:$C$99,0)-RANK(C82,$C$81:$C$99,1))/2)</f>
        <v>10</v>
      </c>
      <c r="E82" s="77">
        <v>2</v>
      </c>
      <c r="F82" s="33">
        <f aca="true" t="shared" si="57" ref="F82:F99">IF(OR(A82="",E82=""),"",RANK(E82,$E$81:$E$99,0)+(COUNT($E$81:$E$99)+1-RANK(E82,$E$81:$E$99,0)-RANK(E82,$E$81:$E$99,1))/2)</f>
        <v>11</v>
      </c>
      <c r="G82" s="77">
        <v>1</v>
      </c>
      <c r="H82" s="33">
        <f aca="true" t="shared" si="58" ref="H82:H99">IF(OR(A82="",G82=""),"",RANK(G82,$G$81:$G$99,0)+(COUNT($G$81:$G$99)+1-RANK(G82,$G$81:$G$99,0)-RANK(G82,$G$81:$G$99,1))/2)</f>
        <v>12</v>
      </c>
      <c r="I82" s="33">
        <f aca="true" t="shared" si="59" ref="I82:I99">C82</f>
        <v>6</v>
      </c>
      <c r="J82" s="33">
        <f aca="true" t="shared" si="60" ref="J82:J99">E82</f>
        <v>2</v>
      </c>
      <c r="K82" s="33">
        <f aca="true" t="shared" si="61" ref="K82:K99">G82</f>
        <v>1</v>
      </c>
      <c r="L82" s="33">
        <f aca="true" t="shared" si="62" ref="L82:L99">IF(A82=0,"",SUM(C82,E82,G82))</f>
        <v>9</v>
      </c>
      <c r="M82" s="52">
        <f aca="true" t="shared" si="63" ref="M82:M99">SUM(D82,F82,H82,IF(L82="",200,-L82/10^3),-LARGE(I82:K82,1)/10^6,-LARGE(I82:K82,2)/10^9,-LARGE(I82:K82,3)/10^12)</f>
        <v>32.990993997999</v>
      </c>
      <c r="N82" s="33">
        <f aca="true" t="shared" si="64" ref="N82:N99">IF(L82="","",RANK(M82,$M$81:$M$99,1)+(COUNT($M$81:$M$99)+1-RANK(M82,$M$81:$M$99,0)-RANK(M82,$M$81:$M$99,1))/2)</f>
        <v>12</v>
      </c>
      <c r="P82" s="48">
        <f aca="true" t="shared" si="65" ref="P82:P99">IF((A82&lt;&gt;""),ROW(A82))</f>
        <v>82</v>
      </c>
      <c r="Q82" s="48">
        <f aca="true" t="shared" si="66" ref="Q82:Q99">IF(Q$80&gt;=ROW(P2),SMALL(P$81:P$99,ROW(P2))-1,"")</f>
        <v>81</v>
      </c>
      <c r="R82" s="48">
        <f aca="true" ca="1" t="shared" si="67" ref="R82:R99">IF($Q82="","",OFFSET(N$1,Q82,)+(Q82/1000))</f>
        <v>12.081</v>
      </c>
      <c r="S82" s="48">
        <f aca="true" t="shared" si="68" ref="S82:S99">IF(R82="","",RANK(R82,R$81:R$99,1))</f>
        <v>12</v>
      </c>
      <c r="T82" s="48">
        <f aca="true" t="shared" si="69" ref="T82:T99">IF(S82="","",INDEX(Q$81:Q$99,MATCH(ROW(P2),S$81:S$99,0)))</f>
        <v>88</v>
      </c>
      <c r="U82" s="53" t="str">
        <f aca="true" ca="1" t="shared" si="70" ref="U82:V99">IF($T82="","",OFFSET(A$1,$T82,))</f>
        <v>HERNANDEZ Franck</v>
      </c>
      <c r="V82" s="55" t="str">
        <f ca="1" t="shared" si="70"/>
        <v>PSM ARTICO</v>
      </c>
      <c r="W82" s="77">
        <f ca="1" t="shared" si="54"/>
        <v>16</v>
      </c>
      <c r="X82" s="33">
        <f ca="1" t="shared" si="54"/>
        <v>1</v>
      </c>
      <c r="Y82" s="77">
        <f ca="1" t="shared" si="54"/>
        <v>7</v>
      </c>
      <c r="Z82" s="33">
        <f ca="1" t="shared" si="54"/>
        <v>2</v>
      </c>
      <c r="AA82" s="77">
        <f ca="1" t="shared" si="54"/>
        <v>5</v>
      </c>
      <c r="AB82" s="33">
        <f ca="1" t="shared" si="54"/>
        <v>2.5</v>
      </c>
      <c r="AC82" s="33">
        <f ca="1" t="shared" si="55"/>
        <v>28</v>
      </c>
      <c r="AD82" s="52">
        <f ca="1" t="shared" si="55"/>
        <v>5.471983992995002</v>
      </c>
      <c r="AE82" s="33">
        <f ca="1" t="shared" si="55"/>
        <v>2</v>
      </c>
    </row>
    <row r="83" spans="1:31" ht="15.75">
      <c r="A83" s="54" t="s">
        <v>112</v>
      </c>
      <c r="B83" s="53" t="s">
        <v>47</v>
      </c>
      <c r="C83" s="77">
        <v>8</v>
      </c>
      <c r="D83" s="33">
        <f t="shared" si="56"/>
        <v>7</v>
      </c>
      <c r="E83" s="77">
        <v>2</v>
      </c>
      <c r="F83" s="33">
        <f t="shared" si="57"/>
        <v>11</v>
      </c>
      <c r="G83" s="77">
        <v>3</v>
      </c>
      <c r="H83" s="33">
        <f t="shared" si="58"/>
        <v>6.5</v>
      </c>
      <c r="I83" s="33">
        <f t="shared" si="59"/>
        <v>8</v>
      </c>
      <c r="J83" s="33">
        <f t="shared" si="60"/>
        <v>2</v>
      </c>
      <c r="K83" s="33">
        <f t="shared" si="61"/>
        <v>3</v>
      </c>
      <c r="L83" s="33">
        <f t="shared" si="62"/>
        <v>13</v>
      </c>
      <c r="M83" s="52">
        <f t="shared" si="63"/>
        <v>24.486991996997997</v>
      </c>
      <c r="N83" s="33">
        <f t="shared" si="64"/>
        <v>10</v>
      </c>
      <c r="P83" s="48">
        <f t="shared" si="65"/>
        <v>83</v>
      </c>
      <c r="Q83" s="48">
        <f t="shared" si="66"/>
        <v>82</v>
      </c>
      <c r="R83" s="48">
        <f ca="1" t="shared" si="67"/>
        <v>10.082</v>
      </c>
      <c r="S83" s="48">
        <f t="shared" si="68"/>
        <v>10</v>
      </c>
      <c r="T83" s="48">
        <f t="shared" si="69"/>
        <v>91</v>
      </c>
      <c r="U83" s="53" t="str">
        <f ca="1" t="shared" si="70"/>
        <v>LEPIDI Jean Marc</v>
      </c>
      <c r="V83" s="55" t="str">
        <f ca="1" t="shared" si="70"/>
        <v>SALMO GARONNE</v>
      </c>
      <c r="W83" s="77">
        <f ca="1" t="shared" si="54"/>
        <v>12</v>
      </c>
      <c r="X83" s="33">
        <f ca="1" t="shared" si="54"/>
        <v>3</v>
      </c>
      <c r="Y83" s="77">
        <f ca="1" t="shared" si="54"/>
        <v>6</v>
      </c>
      <c r="Z83" s="33">
        <f ca="1" t="shared" si="54"/>
        <v>3</v>
      </c>
      <c r="AA83" s="77">
        <f ca="1" t="shared" si="54"/>
        <v>4</v>
      </c>
      <c r="AB83" s="33">
        <f ca="1" t="shared" si="54"/>
        <v>4.5</v>
      </c>
      <c r="AC83" s="33">
        <f ca="1" t="shared" si="55"/>
        <v>22</v>
      </c>
      <c r="AD83" s="52">
        <f ca="1" t="shared" si="55"/>
        <v>10.477987993995999</v>
      </c>
      <c r="AE83" s="33">
        <f ca="1" t="shared" si="55"/>
        <v>3</v>
      </c>
    </row>
    <row r="84" spans="1:31" ht="15.75">
      <c r="A84" s="53" t="s">
        <v>12</v>
      </c>
      <c r="B84" s="53" t="s">
        <v>94</v>
      </c>
      <c r="C84" s="77">
        <v>13</v>
      </c>
      <c r="D84" s="33">
        <f t="shared" si="56"/>
        <v>2</v>
      </c>
      <c r="E84" s="77">
        <v>11</v>
      </c>
      <c r="F84" s="33">
        <f t="shared" si="57"/>
        <v>1</v>
      </c>
      <c r="G84" s="77">
        <v>9</v>
      </c>
      <c r="H84" s="33">
        <f t="shared" si="58"/>
        <v>1</v>
      </c>
      <c r="I84" s="33">
        <f t="shared" si="59"/>
        <v>13</v>
      </c>
      <c r="J84" s="33">
        <f t="shared" si="60"/>
        <v>11</v>
      </c>
      <c r="K84" s="33">
        <f t="shared" si="61"/>
        <v>9</v>
      </c>
      <c r="L84" s="33">
        <f t="shared" si="62"/>
        <v>33</v>
      </c>
      <c r="M84" s="52">
        <f t="shared" si="63"/>
        <v>3.966986988991</v>
      </c>
      <c r="N84" s="33">
        <f t="shared" si="64"/>
        <v>1</v>
      </c>
      <c r="P84" s="48">
        <f t="shared" si="65"/>
        <v>84</v>
      </c>
      <c r="Q84" s="48">
        <f t="shared" si="66"/>
        <v>83</v>
      </c>
      <c r="R84" s="48">
        <f ca="1" t="shared" si="67"/>
        <v>1.083</v>
      </c>
      <c r="S84" s="48">
        <f t="shared" si="68"/>
        <v>1</v>
      </c>
      <c r="T84" s="48">
        <f t="shared" si="69"/>
        <v>84</v>
      </c>
      <c r="U84" s="53" t="str">
        <f ca="1" t="shared" si="70"/>
        <v>BASSO Hervé</v>
      </c>
      <c r="V84" s="55" t="str">
        <f ca="1" t="shared" si="70"/>
        <v>SALMO TOC</v>
      </c>
      <c r="W84" s="77">
        <f ca="1" t="shared" si="54"/>
        <v>6</v>
      </c>
      <c r="X84" s="33">
        <f ca="1" t="shared" si="54"/>
        <v>10</v>
      </c>
      <c r="Y84" s="77">
        <f ca="1" t="shared" si="54"/>
        <v>5</v>
      </c>
      <c r="Z84" s="33">
        <f ca="1" t="shared" si="54"/>
        <v>5.5</v>
      </c>
      <c r="AA84" s="77">
        <f ca="1" t="shared" si="54"/>
        <v>5</v>
      </c>
      <c r="AB84" s="33">
        <f ca="1" t="shared" si="54"/>
        <v>2.5</v>
      </c>
      <c r="AC84" s="33">
        <f ca="1" t="shared" si="55"/>
        <v>16</v>
      </c>
      <c r="AD84" s="52">
        <f ca="1" t="shared" si="55"/>
        <v>17.983993994995004</v>
      </c>
      <c r="AE84" s="33">
        <f ca="1" t="shared" si="55"/>
        <v>4</v>
      </c>
    </row>
    <row r="85" spans="1:31" ht="15.75">
      <c r="A85" s="53" t="s">
        <v>36</v>
      </c>
      <c r="B85" s="53" t="s">
        <v>91</v>
      </c>
      <c r="C85" s="77">
        <v>6</v>
      </c>
      <c r="D85" s="33">
        <f t="shared" si="56"/>
        <v>10</v>
      </c>
      <c r="E85" s="77">
        <v>5</v>
      </c>
      <c r="F85" s="33">
        <f t="shared" si="57"/>
        <v>5.5</v>
      </c>
      <c r="G85" s="77">
        <v>5</v>
      </c>
      <c r="H85" s="33">
        <f t="shared" si="58"/>
        <v>2.5</v>
      </c>
      <c r="I85" s="33">
        <f t="shared" si="59"/>
        <v>6</v>
      </c>
      <c r="J85" s="33">
        <f t="shared" si="60"/>
        <v>5</v>
      </c>
      <c r="K85" s="33">
        <f t="shared" si="61"/>
        <v>5</v>
      </c>
      <c r="L85" s="33">
        <f t="shared" si="62"/>
        <v>16</v>
      </c>
      <c r="M85" s="52">
        <f t="shared" si="63"/>
        <v>17.983993994995004</v>
      </c>
      <c r="N85" s="33">
        <f t="shared" si="64"/>
        <v>4</v>
      </c>
      <c r="P85" s="48">
        <f t="shared" si="65"/>
        <v>85</v>
      </c>
      <c r="Q85" s="48">
        <f t="shared" si="66"/>
        <v>84</v>
      </c>
      <c r="R85" s="48">
        <f ca="1" t="shared" si="67"/>
        <v>4.084</v>
      </c>
      <c r="S85" s="48">
        <f t="shared" si="68"/>
        <v>4</v>
      </c>
      <c r="T85" s="48">
        <f t="shared" si="69"/>
        <v>92</v>
      </c>
      <c r="U85" s="53" t="str">
        <f ca="1" t="shared" si="70"/>
        <v>CONTACOLLI Loic</v>
      </c>
      <c r="V85" s="55" t="str">
        <f ca="1" t="shared" si="70"/>
        <v>TRUITE TOC</v>
      </c>
      <c r="W85" s="77">
        <f ca="1" t="shared" si="54"/>
        <v>11</v>
      </c>
      <c r="X85" s="33">
        <f ca="1" t="shared" si="54"/>
        <v>4.5</v>
      </c>
      <c r="Y85" s="77">
        <f ca="1" t="shared" si="54"/>
        <v>5</v>
      </c>
      <c r="Z85" s="33">
        <f ca="1" t="shared" si="54"/>
        <v>5.5</v>
      </c>
      <c r="AA85" s="77">
        <f ca="1" t="shared" si="54"/>
        <v>2</v>
      </c>
      <c r="AB85" s="33">
        <f ca="1" t="shared" si="54"/>
        <v>9.5</v>
      </c>
      <c r="AC85" s="33">
        <f ca="1" t="shared" si="55"/>
        <v>18</v>
      </c>
      <c r="AD85" s="52">
        <f ca="1" t="shared" si="55"/>
        <v>19.481988994997998</v>
      </c>
      <c r="AE85" s="33">
        <f ca="1" t="shared" si="55"/>
        <v>5</v>
      </c>
    </row>
    <row r="86" spans="1:31" ht="15.75">
      <c r="A86" s="53" t="s">
        <v>10</v>
      </c>
      <c r="B86" s="53" t="s">
        <v>89</v>
      </c>
      <c r="C86" s="77">
        <v>7</v>
      </c>
      <c r="D86" s="33">
        <f t="shared" si="56"/>
        <v>8</v>
      </c>
      <c r="E86" s="77">
        <v>2</v>
      </c>
      <c r="F86" s="33">
        <f t="shared" si="57"/>
        <v>11</v>
      </c>
      <c r="G86" s="77">
        <v>0</v>
      </c>
      <c r="H86" s="33">
        <f t="shared" si="58"/>
        <v>13.5</v>
      </c>
      <c r="I86" s="33">
        <f t="shared" si="59"/>
        <v>7</v>
      </c>
      <c r="J86" s="33">
        <f t="shared" si="60"/>
        <v>2</v>
      </c>
      <c r="K86" s="33">
        <f t="shared" si="61"/>
        <v>0</v>
      </c>
      <c r="L86" s="33">
        <f t="shared" si="62"/>
        <v>9</v>
      </c>
      <c r="M86" s="52">
        <f t="shared" si="63"/>
        <v>32.490992998</v>
      </c>
      <c r="N86" s="33">
        <f t="shared" si="64"/>
        <v>11</v>
      </c>
      <c r="P86" s="48">
        <f t="shared" si="65"/>
        <v>86</v>
      </c>
      <c r="Q86" s="48">
        <f t="shared" si="66"/>
        <v>85</v>
      </c>
      <c r="R86" s="48">
        <f ca="1" t="shared" si="67"/>
        <v>11.085</v>
      </c>
      <c r="S86" s="48">
        <f t="shared" si="68"/>
        <v>11</v>
      </c>
      <c r="T86" s="48">
        <f t="shared" si="69"/>
        <v>86</v>
      </c>
      <c r="U86" s="54" t="str">
        <f ca="1" t="shared" si="70"/>
        <v>CASTEL Alain</v>
      </c>
      <c r="V86" s="55" t="str">
        <f ca="1" t="shared" si="70"/>
        <v>SALMO TOC</v>
      </c>
      <c r="W86" s="77">
        <f ca="1" t="shared" si="54"/>
        <v>10</v>
      </c>
      <c r="X86" s="33">
        <f ca="1" t="shared" si="54"/>
        <v>6</v>
      </c>
      <c r="Y86" s="77">
        <f ca="1" t="shared" si="54"/>
        <v>5</v>
      </c>
      <c r="Z86" s="33">
        <f ca="1" t="shared" si="54"/>
        <v>5.5</v>
      </c>
      <c r="AA86" s="77">
        <f ca="1" t="shared" si="54"/>
        <v>2</v>
      </c>
      <c r="AB86" s="33">
        <f ca="1" t="shared" si="54"/>
        <v>9.5</v>
      </c>
      <c r="AC86" s="33">
        <f ca="1" t="shared" si="55"/>
        <v>17</v>
      </c>
      <c r="AD86" s="52">
        <f ca="1" t="shared" si="55"/>
        <v>20.982989994998</v>
      </c>
      <c r="AE86" s="33">
        <f ca="1" t="shared" si="55"/>
        <v>6</v>
      </c>
    </row>
    <row r="87" spans="1:31" ht="15" customHeight="1">
      <c r="A87" s="53" t="s">
        <v>109</v>
      </c>
      <c r="B87" s="53" t="s">
        <v>91</v>
      </c>
      <c r="C87" s="77">
        <v>10</v>
      </c>
      <c r="D87" s="33">
        <f t="shared" si="56"/>
        <v>6</v>
      </c>
      <c r="E87" s="77">
        <v>5</v>
      </c>
      <c r="F87" s="33">
        <f t="shared" si="57"/>
        <v>5.5</v>
      </c>
      <c r="G87" s="77">
        <v>2</v>
      </c>
      <c r="H87" s="33">
        <f t="shared" si="58"/>
        <v>9.5</v>
      </c>
      <c r="I87" s="33">
        <f t="shared" si="59"/>
        <v>10</v>
      </c>
      <c r="J87" s="33">
        <f t="shared" si="60"/>
        <v>5</v>
      </c>
      <c r="K87" s="33">
        <f t="shared" si="61"/>
        <v>2</v>
      </c>
      <c r="L87" s="33">
        <f t="shared" si="62"/>
        <v>17</v>
      </c>
      <c r="M87" s="52">
        <f t="shared" si="63"/>
        <v>20.982989994998</v>
      </c>
      <c r="N87" s="33">
        <f t="shared" si="64"/>
        <v>6</v>
      </c>
      <c r="P87" s="48">
        <f t="shared" si="65"/>
        <v>87</v>
      </c>
      <c r="Q87" s="48">
        <f t="shared" si="66"/>
        <v>86</v>
      </c>
      <c r="R87" s="48">
        <f ca="1" t="shared" si="67"/>
        <v>6.086</v>
      </c>
      <c r="S87" s="48">
        <f t="shared" si="68"/>
        <v>6</v>
      </c>
      <c r="T87" s="48">
        <f t="shared" si="69"/>
        <v>87</v>
      </c>
      <c r="U87" s="53" t="str">
        <f ca="1" t="shared" si="70"/>
        <v>ROJO DIAZ Jean-Pierre</v>
      </c>
      <c r="V87" s="55" t="str">
        <f ca="1" t="shared" si="70"/>
        <v>NO KILL 33</v>
      </c>
      <c r="W87" s="77">
        <f ca="1" t="shared" si="54"/>
        <v>11</v>
      </c>
      <c r="X87" s="33">
        <f ca="1" t="shared" si="54"/>
        <v>4.5</v>
      </c>
      <c r="Y87" s="77">
        <f ca="1" t="shared" si="54"/>
        <v>4</v>
      </c>
      <c r="Z87" s="33">
        <f ca="1" t="shared" si="54"/>
        <v>8.5</v>
      </c>
      <c r="AA87" s="77">
        <f ca="1" t="shared" si="54"/>
        <v>2</v>
      </c>
      <c r="AB87" s="33">
        <f ca="1" t="shared" si="54"/>
        <v>9.5</v>
      </c>
      <c r="AC87" s="33">
        <f ca="1" t="shared" si="55"/>
        <v>17</v>
      </c>
      <c r="AD87" s="52">
        <f ca="1" t="shared" si="55"/>
        <v>22.482988995998</v>
      </c>
      <c r="AE87" s="33">
        <f ca="1" t="shared" si="55"/>
        <v>7</v>
      </c>
    </row>
    <row r="88" spans="1:31" ht="15.75">
      <c r="A88" s="53" t="s">
        <v>113</v>
      </c>
      <c r="B88" s="53" t="s">
        <v>100</v>
      </c>
      <c r="C88" s="77">
        <v>11</v>
      </c>
      <c r="D88" s="33">
        <f t="shared" si="56"/>
        <v>4.5</v>
      </c>
      <c r="E88" s="77">
        <v>4</v>
      </c>
      <c r="F88" s="33">
        <f t="shared" si="57"/>
        <v>8.5</v>
      </c>
      <c r="G88" s="77">
        <v>2</v>
      </c>
      <c r="H88" s="33">
        <f t="shared" si="58"/>
        <v>9.5</v>
      </c>
      <c r="I88" s="33">
        <f t="shared" si="59"/>
        <v>11</v>
      </c>
      <c r="J88" s="33">
        <f t="shared" si="60"/>
        <v>4</v>
      </c>
      <c r="K88" s="33">
        <f t="shared" si="61"/>
        <v>2</v>
      </c>
      <c r="L88" s="33">
        <f t="shared" si="62"/>
        <v>17</v>
      </c>
      <c r="M88" s="52">
        <f t="shared" si="63"/>
        <v>22.482988995998</v>
      </c>
      <c r="N88" s="33">
        <f t="shared" si="64"/>
        <v>7</v>
      </c>
      <c r="P88" s="48">
        <f t="shared" si="65"/>
        <v>88</v>
      </c>
      <c r="Q88" s="48">
        <f t="shared" si="66"/>
        <v>87</v>
      </c>
      <c r="R88" s="48">
        <f ca="1" t="shared" si="67"/>
        <v>7.087</v>
      </c>
      <c r="S88" s="48">
        <f t="shared" si="68"/>
        <v>7</v>
      </c>
      <c r="T88" s="48">
        <f t="shared" si="69"/>
        <v>89</v>
      </c>
      <c r="U88" s="53" t="str">
        <f ca="1" t="shared" si="70"/>
        <v>MILHEM Christophe</v>
      </c>
      <c r="V88" s="55" t="str">
        <f ca="1" t="shared" si="70"/>
        <v>TRUITE PASSION</v>
      </c>
      <c r="W88" s="77">
        <f ca="1" t="shared" si="54"/>
        <v>6</v>
      </c>
      <c r="X88" s="33">
        <f ca="1" t="shared" si="54"/>
        <v>10</v>
      </c>
      <c r="Y88" s="77">
        <f ca="1" t="shared" si="54"/>
        <v>4</v>
      </c>
      <c r="Z88" s="33">
        <f ca="1" t="shared" si="54"/>
        <v>8.5</v>
      </c>
      <c r="AA88" s="77">
        <f ca="1" t="shared" si="54"/>
        <v>4</v>
      </c>
      <c r="AB88" s="33">
        <f ca="1" t="shared" si="54"/>
        <v>4.5</v>
      </c>
      <c r="AC88" s="33">
        <f ca="1" t="shared" si="55"/>
        <v>14</v>
      </c>
      <c r="AD88" s="52">
        <f ca="1" t="shared" si="55"/>
        <v>22.985993995996</v>
      </c>
      <c r="AE88" s="33">
        <f ca="1" t="shared" si="55"/>
        <v>8</v>
      </c>
    </row>
    <row r="89" spans="1:31" ht="15.75">
      <c r="A89" s="53" t="s">
        <v>92</v>
      </c>
      <c r="B89" s="53" t="s">
        <v>101</v>
      </c>
      <c r="C89" s="77">
        <v>16</v>
      </c>
      <c r="D89" s="33">
        <f t="shared" si="56"/>
        <v>1</v>
      </c>
      <c r="E89" s="77">
        <v>7</v>
      </c>
      <c r="F89" s="33">
        <f t="shared" si="57"/>
        <v>2</v>
      </c>
      <c r="G89" s="77">
        <v>5</v>
      </c>
      <c r="H89" s="33">
        <f t="shared" si="58"/>
        <v>2.5</v>
      </c>
      <c r="I89" s="33">
        <f t="shared" si="59"/>
        <v>16</v>
      </c>
      <c r="J89" s="33">
        <f t="shared" si="60"/>
        <v>7</v>
      </c>
      <c r="K89" s="33">
        <f t="shared" si="61"/>
        <v>5</v>
      </c>
      <c r="L89" s="33">
        <f t="shared" si="62"/>
        <v>28</v>
      </c>
      <c r="M89" s="52">
        <f t="shared" si="63"/>
        <v>5.471983992995002</v>
      </c>
      <c r="N89" s="33">
        <f t="shared" si="64"/>
        <v>2</v>
      </c>
      <c r="P89" s="48">
        <f t="shared" si="65"/>
        <v>89</v>
      </c>
      <c r="Q89" s="48">
        <f t="shared" si="66"/>
        <v>88</v>
      </c>
      <c r="R89" s="48">
        <f ca="1" t="shared" si="67"/>
        <v>2.088</v>
      </c>
      <c r="S89" s="48">
        <f t="shared" si="68"/>
        <v>2</v>
      </c>
      <c r="T89" s="48">
        <f t="shared" si="69"/>
        <v>93</v>
      </c>
      <c r="U89" s="54" t="str">
        <f ca="1" t="shared" si="70"/>
        <v>LAFAGE Thierry</v>
      </c>
      <c r="V89" s="55" t="str">
        <f ca="1" t="shared" si="70"/>
        <v>NO KILL 09</v>
      </c>
      <c r="W89" s="77">
        <f ca="1" t="shared" si="54"/>
        <v>5</v>
      </c>
      <c r="X89" s="33">
        <f ca="1" t="shared" si="54"/>
        <v>12</v>
      </c>
      <c r="Y89" s="77">
        <f ca="1" t="shared" si="54"/>
        <v>5</v>
      </c>
      <c r="Z89" s="33">
        <f ca="1" t="shared" si="54"/>
        <v>5.5</v>
      </c>
      <c r="AA89" s="77">
        <f ca="1" t="shared" si="54"/>
        <v>3</v>
      </c>
      <c r="AB89" s="33">
        <f ca="1" t="shared" si="54"/>
        <v>6.5</v>
      </c>
      <c r="AC89" s="33">
        <f ca="1" t="shared" si="55"/>
        <v>13</v>
      </c>
      <c r="AD89" s="52">
        <f ca="1" t="shared" si="55"/>
        <v>23.986994994996998</v>
      </c>
      <c r="AE89" s="33">
        <f ca="1" t="shared" si="55"/>
        <v>9</v>
      </c>
    </row>
    <row r="90" spans="1:31" ht="15.75">
      <c r="A90" s="54" t="s">
        <v>123</v>
      </c>
      <c r="B90" s="53" t="s">
        <v>96</v>
      </c>
      <c r="C90" s="77">
        <v>6</v>
      </c>
      <c r="D90" s="33">
        <f t="shared" si="56"/>
        <v>10</v>
      </c>
      <c r="E90" s="77">
        <v>4</v>
      </c>
      <c r="F90" s="33">
        <f t="shared" si="57"/>
        <v>8.5</v>
      </c>
      <c r="G90" s="77">
        <v>4</v>
      </c>
      <c r="H90" s="33">
        <f t="shared" si="58"/>
        <v>4.5</v>
      </c>
      <c r="I90" s="33">
        <f t="shared" si="59"/>
        <v>6</v>
      </c>
      <c r="J90" s="33">
        <f t="shared" si="60"/>
        <v>4</v>
      </c>
      <c r="K90" s="33">
        <f t="shared" si="61"/>
        <v>4</v>
      </c>
      <c r="L90" s="33">
        <f t="shared" si="62"/>
        <v>14</v>
      </c>
      <c r="M90" s="52">
        <f t="shared" si="63"/>
        <v>22.985993995996</v>
      </c>
      <c r="N90" s="33">
        <f t="shared" si="64"/>
        <v>8</v>
      </c>
      <c r="P90" s="48">
        <f t="shared" si="65"/>
        <v>90</v>
      </c>
      <c r="Q90" s="48">
        <f t="shared" si="66"/>
        <v>89</v>
      </c>
      <c r="R90" s="48">
        <f ca="1" t="shared" si="67"/>
        <v>8.089</v>
      </c>
      <c r="S90" s="48">
        <f t="shared" si="68"/>
        <v>8</v>
      </c>
      <c r="T90" s="48">
        <f t="shared" si="69"/>
        <v>82</v>
      </c>
      <c r="U90" s="53" t="str">
        <f ca="1" t="shared" si="70"/>
        <v>BUSSY Yves</v>
      </c>
      <c r="V90" s="55" t="str">
        <f ca="1" t="shared" si="70"/>
        <v>APG38</v>
      </c>
      <c r="W90" s="77">
        <f ca="1" t="shared" si="54"/>
        <v>8</v>
      </c>
      <c r="X90" s="33">
        <f ca="1" t="shared" si="54"/>
        <v>7</v>
      </c>
      <c r="Y90" s="77">
        <f ca="1" t="shared" si="54"/>
        <v>2</v>
      </c>
      <c r="Z90" s="33">
        <f ca="1" t="shared" si="54"/>
        <v>11</v>
      </c>
      <c r="AA90" s="77">
        <f ca="1" t="shared" si="54"/>
        <v>3</v>
      </c>
      <c r="AB90" s="33">
        <f ca="1" t="shared" si="54"/>
        <v>6.5</v>
      </c>
      <c r="AC90" s="33">
        <f ca="1" t="shared" si="55"/>
        <v>13</v>
      </c>
      <c r="AD90" s="52">
        <f ca="1" t="shared" si="55"/>
        <v>24.486991996997997</v>
      </c>
      <c r="AE90" s="33">
        <f ca="1" t="shared" si="55"/>
        <v>10</v>
      </c>
    </row>
    <row r="91" spans="1:31" ht="15" customHeight="1">
      <c r="A91" s="54" t="s">
        <v>46</v>
      </c>
      <c r="B91" s="53" t="s">
        <v>100</v>
      </c>
      <c r="C91" s="77">
        <v>0</v>
      </c>
      <c r="D91" s="33">
        <f t="shared" si="56"/>
        <v>14</v>
      </c>
      <c r="E91" s="77">
        <v>0</v>
      </c>
      <c r="F91" s="33">
        <f t="shared" si="57"/>
        <v>13.5</v>
      </c>
      <c r="G91" s="77">
        <v>0</v>
      </c>
      <c r="H91" s="33">
        <f t="shared" si="58"/>
        <v>13.5</v>
      </c>
      <c r="I91" s="33">
        <f t="shared" si="59"/>
        <v>0</v>
      </c>
      <c r="J91" s="33">
        <f t="shared" si="60"/>
        <v>0</v>
      </c>
      <c r="K91" s="33">
        <f t="shared" si="61"/>
        <v>0</v>
      </c>
      <c r="L91" s="33">
        <f t="shared" si="62"/>
        <v>0</v>
      </c>
      <c r="M91" s="52">
        <f t="shared" si="63"/>
        <v>41</v>
      </c>
      <c r="N91" s="33">
        <f t="shared" si="64"/>
        <v>14</v>
      </c>
      <c r="P91" s="48">
        <f t="shared" si="65"/>
        <v>91</v>
      </c>
      <c r="Q91" s="48">
        <f t="shared" si="66"/>
        <v>90</v>
      </c>
      <c r="R91" s="48">
        <f ca="1" t="shared" si="67"/>
        <v>14.09</v>
      </c>
      <c r="S91" s="48">
        <f t="shared" si="68"/>
        <v>14</v>
      </c>
      <c r="T91" s="48">
        <f t="shared" si="69"/>
        <v>85</v>
      </c>
      <c r="U91" s="54" t="str">
        <f ca="1" t="shared" si="70"/>
        <v>SARGEANE Reda</v>
      </c>
      <c r="V91" s="55" t="str">
        <f ca="1" t="shared" si="70"/>
        <v>NO KILL 09</v>
      </c>
      <c r="W91" s="77">
        <f ca="1" t="shared" si="54"/>
        <v>7</v>
      </c>
      <c r="X91" s="33">
        <f ca="1" t="shared" si="54"/>
        <v>8</v>
      </c>
      <c r="Y91" s="77">
        <f ca="1" t="shared" si="54"/>
        <v>2</v>
      </c>
      <c r="Z91" s="33">
        <f ca="1" t="shared" si="54"/>
        <v>11</v>
      </c>
      <c r="AA91" s="77">
        <f ca="1" t="shared" si="54"/>
        <v>0</v>
      </c>
      <c r="AB91" s="33">
        <f ca="1" t="shared" si="54"/>
        <v>13.5</v>
      </c>
      <c r="AC91" s="33">
        <f ca="1" t="shared" si="55"/>
        <v>9</v>
      </c>
      <c r="AD91" s="52">
        <f ca="1" t="shared" si="55"/>
        <v>32.490992998</v>
      </c>
      <c r="AE91" s="33">
        <f ca="1" t="shared" si="55"/>
        <v>11</v>
      </c>
    </row>
    <row r="92" spans="1:31" ht="15.75">
      <c r="A92" s="53" t="s">
        <v>93</v>
      </c>
      <c r="B92" s="53" t="s">
        <v>94</v>
      </c>
      <c r="C92" s="77">
        <v>12</v>
      </c>
      <c r="D92" s="33">
        <f t="shared" si="56"/>
        <v>3</v>
      </c>
      <c r="E92" s="77">
        <v>6</v>
      </c>
      <c r="F92" s="33">
        <f t="shared" si="57"/>
        <v>3</v>
      </c>
      <c r="G92" s="77">
        <v>4</v>
      </c>
      <c r="H92" s="33">
        <f t="shared" si="58"/>
        <v>4.5</v>
      </c>
      <c r="I92" s="33">
        <f t="shared" si="59"/>
        <v>12</v>
      </c>
      <c r="J92" s="33">
        <f t="shared" si="60"/>
        <v>6</v>
      </c>
      <c r="K92" s="33">
        <f t="shared" si="61"/>
        <v>4</v>
      </c>
      <c r="L92" s="33">
        <f t="shared" si="62"/>
        <v>22</v>
      </c>
      <c r="M92" s="52">
        <f t="shared" si="63"/>
        <v>10.477987993995999</v>
      </c>
      <c r="N92" s="33">
        <f t="shared" si="64"/>
        <v>3</v>
      </c>
      <c r="P92" s="48">
        <f t="shared" si="65"/>
        <v>92</v>
      </c>
      <c r="Q92" s="48">
        <f t="shared" si="66"/>
        <v>91</v>
      </c>
      <c r="R92" s="48">
        <f ca="1" t="shared" si="67"/>
        <v>3.091</v>
      </c>
      <c r="S92" s="48">
        <f t="shared" si="68"/>
        <v>3</v>
      </c>
      <c r="T92" s="48">
        <f t="shared" si="69"/>
        <v>81</v>
      </c>
      <c r="U92" s="45" t="str">
        <f ca="1" t="shared" si="70"/>
        <v>MARQUILLE J. Pierre</v>
      </c>
      <c r="V92" s="55" t="str">
        <f ca="1" t="shared" si="70"/>
        <v>NO KILL 33</v>
      </c>
      <c r="W92" s="77">
        <f ca="1" t="shared" si="54"/>
        <v>6</v>
      </c>
      <c r="X92" s="33">
        <f ca="1" t="shared" si="54"/>
        <v>10</v>
      </c>
      <c r="Y92" s="77">
        <f ca="1" t="shared" si="54"/>
        <v>2</v>
      </c>
      <c r="Z92" s="33">
        <f ca="1" t="shared" si="54"/>
        <v>11</v>
      </c>
      <c r="AA92" s="77">
        <f ca="1" t="shared" si="54"/>
        <v>1</v>
      </c>
      <c r="AB92" s="33">
        <f ca="1" t="shared" si="54"/>
        <v>12</v>
      </c>
      <c r="AC92" s="33">
        <f ca="1" t="shared" si="55"/>
        <v>9</v>
      </c>
      <c r="AD92" s="52">
        <f ca="1" t="shared" si="55"/>
        <v>32.990993997999</v>
      </c>
      <c r="AE92" s="33">
        <f ca="1" t="shared" si="55"/>
        <v>12</v>
      </c>
    </row>
    <row r="93" spans="1:31" ht="15.75">
      <c r="A93" s="53" t="s">
        <v>120</v>
      </c>
      <c r="B93" s="53" t="s">
        <v>102</v>
      </c>
      <c r="C93" s="77">
        <v>11</v>
      </c>
      <c r="D93" s="33">
        <f t="shared" si="56"/>
        <v>4.5</v>
      </c>
      <c r="E93" s="77">
        <v>5</v>
      </c>
      <c r="F93" s="33">
        <f t="shared" si="57"/>
        <v>5.5</v>
      </c>
      <c r="G93" s="77">
        <v>2</v>
      </c>
      <c r="H93" s="33">
        <f t="shared" si="58"/>
        <v>9.5</v>
      </c>
      <c r="I93" s="33">
        <f t="shared" si="59"/>
        <v>11</v>
      </c>
      <c r="J93" s="33">
        <f t="shared" si="60"/>
        <v>5</v>
      </c>
      <c r="K93" s="33">
        <f t="shared" si="61"/>
        <v>2</v>
      </c>
      <c r="L93" s="33">
        <f t="shared" si="62"/>
        <v>18</v>
      </c>
      <c r="M93" s="52">
        <f t="shared" si="63"/>
        <v>19.481988994997998</v>
      </c>
      <c r="N93" s="33">
        <f t="shared" si="64"/>
        <v>5</v>
      </c>
      <c r="P93" s="48">
        <f t="shared" si="65"/>
        <v>93</v>
      </c>
      <c r="Q93" s="48">
        <f t="shared" si="66"/>
        <v>92</v>
      </c>
      <c r="R93" s="48">
        <f ca="1" t="shared" si="67"/>
        <v>5.092</v>
      </c>
      <c r="S93" s="48">
        <f t="shared" si="68"/>
        <v>5</v>
      </c>
      <c r="T93" s="48">
        <f t="shared" si="69"/>
        <v>80</v>
      </c>
      <c r="U93" s="53" t="str">
        <f ca="1" t="shared" si="70"/>
        <v>MUEL Christophe</v>
      </c>
      <c r="V93" s="55" t="str">
        <f ca="1" t="shared" si="70"/>
        <v>TRUITE PASSION</v>
      </c>
      <c r="W93" s="77">
        <f ca="1" t="shared" si="54"/>
        <v>4</v>
      </c>
      <c r="X93" s="33">
        <f ca="1" t="shared" si="54"/>
        <v>13</v>
      </c>
      <c r="Y93" s="77">
        <f ca="1" t="shared" si="54"/>
        <v>0</v>
      </c>
      <c r="Z93" s="33">
        <f ca="1" t="shared" si="54"/>
        <v>13.5</v>
      </c>
      <c r="AA93" s="77">
        <f ca="1" t="shared" si="54"/>
        <v>2</v>
      </c>
      <c r="AB93" s="33">
        <f ca="1" t="shared" si="54"/>
        <v>9.5</v>
      </c>
      <c r="AC93" s="33">
        <f ca="1" t="shared" si="55"/>
        <v>6</v>
      </c>
      <c r="AD93" s="52">
        <f ca="1" t="shared" si="55"/>
        <v>35.993995998</v>
      </c>
      <c r="AE93" s="33">
        <f ca="1" t="shared" si="55"/>
        <v>13</v>
      </c>
    </row>
    <row r="94" spans="1:31" ht="15.75">
      <c r="A94" s="53" t="s">
        <v>3</v>
      </c>
      <c r="B94" s="53" t="s">
        <v>89</v>
      </c>
      <c r="C94" s="33">
        <v>5</v>
      </c>
      <c r="D94" s="33">
        <f t="shared" si="56"/>
        <v>12</v>
      </c>
      <c r="E94" s="33">
        <v>5</v>
      </c>
      <c r="F94" s="33">
        <f t="shared" si="57"/>
        <v>5.5</v>
      </c>
      <c r="G94" s="33">
        <v>3</v>
      </c>
      <c r="H94" s="33">
        <f t="shared" si="58"/>
        <v>6.5</v>
      </c>
      <c r="I94" s="33">
        <f t="shared" si="59"/>
        <v>5</v>
      </c>
      <c r="J94" s="33">
        <f t="shared" si="60"/>
        <v>5</v>
      </c>
      <c r="K94" s="33">
        <f t="shared" si="61"/>
        <v>3</v>
      </c>
      <c r="L94" s="33">
        <f t="shared" si="62"/>
        <v>13</v>
      </c>
      <c r="M94" s="52">
        <f t="shared" si="63"/>
        <v>23.986994994996998</v>
      </c>
      <c r="N94" s="33">
        <f t="shared" si="64"/>
        <v>9</v>
      </c>
      <c r="P94" s="48">
        <f t="shared" si="65"/>
        <v>94</v>
      </c>
      <c r="Q94" s="48">
        <f t="shared" si="66"/>
        <v>93</v>
      </c>
      <c r="R94" s="48">
        <f ca="1" t="shared" si="67"/>
        <v>9.093</v>
      </c>
      <c r="S94" s="48">
        <f t="shared" si="68"/>
        <v>9</v>
      </c>
      <c r="T94" s="48">
        <f t="shared" si="69"/>
        <v>90</v>
      </c>
      <c r="U94" s="53" t="str">
        <f ca="1" t="shared" si="70"/>
        <v>CATALOGNE Lucas</v>
      </c>
      <c r="V94" s="55" t="str">
        <f ca="1" t="shared" si="70"/>
        <v>NO KILL 33</v>
      </c>
      <c r="W94" s="77">
        <f ca="1" t="shared" si="54"/>
        <v>0</v>
      </c>
      <c r="X94" s="33">
        <f ca="1" t="shared" si="54"/>
        <v>14</v>
      </c>
      <c r="Y94" s="77">
        <f ca="1" t="shared" si="54"/>
        <v>0</v>
      </c>
      <c r="Z94" s="33">
        <f ca="1" t="shared" si="54"/>
        <v>13.5</v>
      </c>
      <c r="AA94" s="77">
        <f ca="1" t="shared" si="54"/>
        <v>0</v>
      </c>
      <c r="AB94" s="33">
        <f ca="1" t="shared" si="54"/>
        <v>13.5</v>
      </c>
      <c r="AC94" s="33">
        <f ca="1" t="shared" si="55"/>
        <v>0</v>
      </c>
      <c r="AD94" s="52">
        <f ca="1" t="shared" si="55"/>
        <v>41</v>
      </c>
      <c r="AE94" s="33">
        <f ca="1" t="shared" si="55"/>
        <v>14</v>
      </c>
    </row>
    <row r="95" spans="1:31" ht="15.75">
      <c r="A95" s="33"/>
      <c r="B95" s="33"/>
      <c r="C95" s="33"/>
      <c r="D95" s="33">
        <f t="shared" si="56"/>
      </c>
      <c r="E95" s="33"/>
      <c r="F95" s="33">
        <f t="shared" si="57"/>
      </c>
      <c r="G95" s="33"/>
      <c r="H95" s="33">
        <f t="shared" si="58"/>
      </c>
      <c r="I95" s="33">
        <f t="shared" si="59"/>
        <v>0</v>
      </c>
      <c r="J95" s="33">
        <f t="shared" si="60"/>
        <v>0</v>
      </c>
      <c r="K95" s="33">
        <f t="shared" si="61"/>
        <v>0</v>
      </c>
      <c r="L95" s="33">
        <f t="shared" si="62"/>
      </c>
      <c r="M95" s="52">
        <f t="shared" si="63"/>
        <v>200</v>
      </c>
      <c r="N95" s="33">
        <f t="shared" si="64"/>
      </c>
      <c r="P95" s="48" t="b">
        <f t="shared" si="65"/>
        <v>0</v>
      </c>
      <c r="Q95" s="48">
        <f t="shared" si="66"/>
      </c>
      <c r="R95" s="48">
        <f ca="1" t="shared" si="67"/>
      </c>
      <c r="S95" s="48">
        <f t="shared" si="68"/>
      </c>
      <c r="T95" s="48">
        <f t="shared" si="69"/>
      </c>
      <c r="U95" s="53">
        <f ca="1" t="shared" si="70"/>
      </c>
      <c r="V95" s="55">
        <f ca="1" t="shared" si="70"/>
      </c>
      <c r="W95" s="33">
        <f ca="1" t="shared" si="54"/>
      </c>
      <c r="X95" s="33">
        <f ca="1" t="shared" si="54"/>
      </c>
      <c r="Y95" s="33">
        <f ca="1" t="shared" si="54"/>
      </c>
      <c r="Z95" s="33">
        <f ca="1" t="shared" si="54"/>
      </c>
      <c r="AA95" s="33">
        <f ca="1" t="shared" si="54"/>
      </c>
      <c r="AB95" s="33">
        <f ca="1" t="shared" si="54"/>
      </c>
      <c r="AC95" s="33">
        <f ca="1" t="shared" si="55"/>
      </c>
      <c r="AD95" s="52">
        <f ca="1" t="shared" si="55"/>
      </c>
      <c r="AE95" s="33">
        <f ca="1" t="shared" si="55"/>
      </c>
    </row>
    <row r="96" spans="1:31" ht="15.75">
      <c r="A96" s="33"/>
      <c r="B96" s="33"/>
      <c r="C96" s="33"/>
      <c r="D96" s="33">
        <f t="shared" si="56"/>
      </c>
      <c r="E96" s="33"/>
      <c r="F96" s="33">
        <f t="shared" si="57"/>
      </c>
      <c r="G96" s="33"/>
      <c r="H96" s="33">
        <f t="shared" si="58"/>
      </c>
      <c r="I96" s="33">
        <f t="shared" si="59"/>
        <v>0</v>
      </c>
      <c r="J96" s="33">
        <f t="shared" si="60"/>
        <v>0</v>
      </c>
      <c r="K96" s="33">
        <f t="shared" si="61"/>
        <v>0</v>
      </c>
      <c r="L96" s="33">
        <f t="shared" si="62"/>
      </c>
      <c r="M96" s="52">
        <f t="shared" si="63"/>
        <v>200</v>
      </c>
      <c r="N96" s="33">
        <f t="shared" si="64"/>
      </c>
      <c r="P96" s="48" t="b">
        <f t="shared" si="65"/>
        <v>0</v>
      </c>
      <c r="Q96" s="48">
        <f t="shared" si="66"/>
      </c>
      <c r="R96" s="48">
        <f ca="1" t="shared" si="67"/>
      </c>
      <c r="S96" s="48">
        <f t="shared" si="68"/>
      </c>
      <c r="T96" s="48">
        <f t="shared" si="69"/>
      </c>
      <c r="U96" s="53">
        <f ca="1" t="shared" si="70"/>
      </c>
      <c r="V96" s="55">
        <f ca="1" t="shared" si="70"/>
      </c>
      <c r="W96" s="33">
        <f ca="1" t="shared" si="54"/>
      </c>
      <c r="X96" s="33">
        <f ca="1" t="shared" si="54"/>
      </c>
      <c r="Y96" s="33">
        <f ca="1" t="shared" si="54"/>
      </c>
      <c r="Z96" s="33">
        <f ca="1" t="shared" si="54"/>
      </c>
      <c r="AA96" s="33">
        <f ca="1" t="shared" si="54"/>
      </c>
      <c r="AB96" s="33">
        <f ca="1" t="shared" si="54"/>
      </c>
      <c r="AC96" s="33">
        <f ca="1" t="shared" si="55"/>
      </c>
      <c r="AD96" s="52">
        <f ca="1" t="shared" si="55"/>
      </c>
      <c r="AE96" s="33">
        <f ca="1" t="shared" si="55"/>
      </c>
    </row>
    <row r="97" spans="1:31" ht="15.75">
      <c r="A97" s="33"/>
      <c r="B97" s="33"/>
      <c r="C97" s="33"/>
      <c r="D97" s="33">
        <f t="shared" si="56"/>
      </c>
      <c r="E97" s="33"/>
      <c r="F97" s="33">
        <f t="shared" si="57"/>
      </c>
      <c r="G97" s="33"/>
      <c r="H97" s="33">
        <f t="shared" si="58"/>
      </c>
      <c r="I97" s="33">
        <f t="shared" si="59"/>
        <v>0</v>
      </c>
      <c r="J97" s="33">
        <f t="shared" si="60"/>
        <v>0</v>
      </c>
      <c r="K97" s="33">
        <f t="shared" si="61"/>
        <v>0</v>
      </c>
      <c r="L97" s="33">
        <f t="shared" si="62"/>
      </c>
      <c r="M97" s="52">
        <f t="shared" si="63"/>
        <v>200</v>
      </c>
      <c r="N97" s="33">
        <f t="shared" si="64"/>
      </c>
      <c r="P97" s="48" t="b">
        <f t="shared" si="65"/>
        <v>0</v>
      </c>
      <c r="Q97" s="48">
        <f t="shared" si="66"/>
      </c>
      <c r="R97" s="48">
        <f ca="1" t="shared" si="67"/>
      </c>
      <c r="S97" s="48">
        <f t="shared" si="68"/>
      </c>
      <c r="T97" s="48">
        <f t="shared" si="69"/>
      </c>
      <c r="U97" s="53">
        <f ca="1" t="shared" si="70"/>
      </c>
      <c r="V97" s="55">
        <f ca="1" t="shared" si="70"/>
      </c>
      <c r="W97" s="33">
        <f ca="1" t="shared" si="54"/>
      </c>
      <c r="X97" s="33">
        <f ca="1" t="shared" si="54"/>
      </c>
      <c r="Y97" s="33">
        <f ca="1" t="shared" si="54"/>
      </c>
      <c r="Z97" s="33">
        <f ca="1" t="shared" si="54"/>
      </c>
      <c r="AA97" s="33">
        <f ca="1" t="shared" si="54"/>
      </c>
      <c r="AB97" s="33">
        <f ca="1" t="shared" si="54"/>
      </c>
      <c r="AC97" s="33">
        <f ca="1" t="shared" si="55"/>
      </c>
      <c r="AD97" s="52">
        <f ca="1" t="shared" si="55"/>
      </c>
      <c r="AE97" s="33">
        <f ca="1" t="shared" si="55"/>
      </c>
    </row>
    <row r="98" spans="1:31" ht="15.75">
      <c r="A98" s="33"/>
      <c r="B98" s="33"/>
      <c r="C98" s="33"/>
      <c r="D98" s="33">
        <f t="shared" si="56"/>
      </c>
      <c r="E98" s="33"/>
      <c r="F98" s="33">
        <f t="shared" si="57"/>
      </c>
      <c r="G98" s="33"/>
      <c r="H98" s="33">
        <f t="shared" si="58"/>
      </c>
      <c r="I98" s="33">
        <f t="shared" si="59"/>
        <v>0</v>
      </c>
      <c r="J98" s="33">
        <f t="shared" si="60"/>
        <v>0</v>
      </c>
      <c r="K98" s="33">
        <f t="shared" si="61"/>
        <v>0</v>
      </c>
      <c r="L98" s="33">
        <f t="shared" si="62"/>
      </c>
      <c r="M98" s="52">
        <f t="shared" si="63"/>
        <v>200</v>
      </c>
      <c r="N98" s="33">
        <f t="shared" si="64"/>
      </c>
      <c r="P98" s="48" t="b">
        <f t="shared" si="65"/>
        <v>0</v>
      </c>
      <c r="Q98" s="48">
        <f t="shared" si="66"/>
      </c>
      <c r="R98" s="48">
        <f ca="1" t="shared" si="67"/>
      </c>
      <c r="S98" s="48">
        <f t="shared" si="68"/>
      </c>
      <c r="T98" s="48">
        <f t="shared" si="69"/>
      </c>
      <c r="U98" s="53">
        <f ca="1" t="shared" si="70"/>
      </c>
      <c r="V98" s="55">
        <f ca="1" t="shared" si="70"/>
      </c>
      <c r="W98" s="33">
        <f ca="1" t="shared" si="54"/>
      </c>
      <c r="X98" s="33">
        <f ca="1" t="shared" si="54"/>
      </c>
      <c r="Y98" s="33">
        <f ca="1" t="shared" si="54"/>
      </c>
      <c r="Z98" s="33">
        <f ca="1" t="shared" si="54"/>
      </c>
      <c r="AA98" s="33">
        <f ca="1" t="shared" si="54"/>
      </c>
      <c r="AB98" s="33">
        <f ca="1" t="shared" si="54"/>
      </c>
      <c r="AC98" s="33">
        <f ca="1" t="shared" si="55"/>
      </c>
      <c r="AD98" s="52">
        <f ca="1" t="shared" si="55"/>
      </c>
      <c r="AE98" s="33">
        <f ca="1" t="shared" si="55"/>
      </c>
    </row>
    <row r="99" spans="1:31" ht="15.75">
      <c r="A99" s="33"/>
      <c r="B99" s="33"/>
      <c r="C99" s="33"/>
      <c r="D99" s="33">
        <f t="shared" si="56"/>
      </c>
      <c r="E99" s="33"/>
      <c r="F99" s="33">
        <f t="shared" si="57"/>
      </c>
      <c r="G99" s="33"/>
      <c r="H99" s="33">
        <f t="shared" si="58"/>
      </c>
      <c r="I99" s="33">
        <f t="shared" si="59"/>
        <v>0</v>
      </c>
      <c r="J99" s="33">
        <f t="shared" si="60"/>
        <v>0</v>
      </c>
      <c r="K99" s="33">
        <f t="shared" si="61"/>
        <v>0</v>
      </c>
      <c r="L99" s="33">
        <f t="shared" si="62"/>
      </c>
      <c r="M99" s="52">
        <f t="shared" si="63"/>
        <v>200</v>
      </c>
      <c r="N99" s="33">
        <f t="shared" si="64"/>
      </c>
      <c r="P99" s="48" t="b">
        <f t="shared" si="65"/>
        <v>0</v>
      </c>
      <c r="Q99" s="48">
        <f t="shared" si="66"/>
      </c>
      <c r="R99" s="48">
        <f ca="1" t="shared" si="67"/>
      </c>
      <c r="S99" s="48">
        <f t="shared" si="68"/>
      </c>
      <c r="T99" s="48">
        <f t="shared" si="69"/>
      </c>
      <c r="U99" s="53">
        <f ca="1" t="shared" si="70"/>
      </c>
      <c r="V99" s="55">
        <f ca="1" t="shared" si="70"/>
      </c>
      <c r="W99" s="33">
        <f ca="1" t="shared" si="54"/>
      </c>
      <c r="X99" s="33">
        <f ca="1" t="shared" si="54"/>
      </c>
      <c r="Y99" s="33">
        <f ca="1" t="shared" si="54"/>
      </c>
      <c r="Z99" s="33">
        <f ca="1" t="shared" si="54"/>
      </c>
      <c r="AA99" s="33">
        <f ca="1" t="shared" si="54"/>
      </c>
      <c r="AB99" s="33">
        <f ca="1" t="shared" si="54"/>
      </c>
      <c r="AC99" s="33">
        <f ca="1" t="shared" si="55"/>
      </c>
      <c r="AD99" s="52">
        <f ca="1" t="shared" si="55"/>
      </c>
      <c r="AE99" s="33">
        <f ca="1" t="shared" si="55"/>
      </c>
    </row>
  </sheetData>
  <sheetProtection/>
  <mergeCells count="55">
    <mergeCell ref="G28:H28"/>
    <mergeCell ref="B29:B30"/>
    <mergeCell ref="E29:F29"/>
    <mergeCell ref="G1:N3"/>
    <mergeCell ref="A54:A55"/>
    <mergeCell ref="B54:B55"/>
    <mergeCell ref="E54:F54"/>
    <mergeCell ref="G54:H54"/>
    <mergeCell ref="A29:A30"/>
    <mergeCell ref="C29:D29"/>
    <mergeCell ref="A4:A5"/>
    <mergeCell ref="B4:B5"/>
    <mergeCell ref="E4:F4"/>
    <mergeCell ref="G4:H4"/>
    <mergeCell ref="C4:D4"/>
    <mergeCell ref="I4:K4"/>
    <mergeCell ref="V79:V80"/>
    <mergeCell ref="A79:A80"/>
    <mergeCell ref="B79:B80"/>
    <mergeCell ref="E79:F79"/>
    <mergeCell ref="G79:H79"/>
    <mergeCell ref="C79:D79"/>
    <mergeCell ref="N4:N5"/>
    <mergeCell ref="U29:U30"/>
    <mergeCell ref="V29:V30"/>
    <mergeCell ref="W29:X29"/>
    <mergeCell ref="Y29:Z29"/>
    <mergeCell ref="I79:K79"/>
    <mergeCell ref="N79:N80"/>
    <mergeCell ref="U4:U5"/>
    <mergeCell ref="V4:V5"/>
    <mergeCell ref="U79:U80"/>
    <mergeCell ref="C54:D54"/>
    <mergeCell ref="I29:K29"/>
    <mergeCell ref="N29:N30"/>
    <mergeCell ref="I54:K54"/>
    <mergeCell ref="N54:N55"/>
    <mergeCell ref="G29:H29"/>
    <mergeCell ref="AE54:AE55"/>
    <mergeCell ref="W4:X4"/>
    <mergeCell ref="Y4:Z4"/>
    <mergeCell ref="AA4:AB4"/>
    <mergeCell ref="AE4:AE5"/>
    <mergeCell ref="AA28:AB28"/>
    <mergeCell ref="AA29:AB29"/>
    <mergeCell ref="W79:X79"/>
    <mergeCell ref="Y79:Z79"/>
    <mergeCell ref="AA79:AB79"/>
    <mergeCell ref="AE79:AE80"/>
    <mergeCell ref="AE29:AE30"/>
    <mergeCell ref="U54:U55"/>
    <mergeCell ref="V54:V55"/>
    <mergeCell ref="W54:X54"/>
    <mergeCell ref="Y54:Z54"/>
    <mergeCell ref="AA54:AB54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  <rowBreaks count="4" manualBreakCount="4">
    <brk id="25" max="13" man="1"/>
    <brk id="50" max="13" man="1"/>
    <brk id="75" max="13" man="1"/>
    <brk id="10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tabSelected="1" view="pageBreakPreview" zoomScale="90" zoomScaleSheetLayoutView="90" workbookViewId="0" topLeftCell="W1">
      <selection activeCell="AY53" sqref="AY53"/>
    </sheetView>
  </sheetViews>
  <sheetFormatPr defaultColWidth="11.421875" defaultRowHeight="15"/>
  <cols>
    <col min="1" max="1" width="17.00390625" style="5" bestFit="1" customWidth="1"/>
    <col min="2" max="2" width="10.140625" style="5" bestFit="1" customWidth="1"/>
    <col min="3" max="3" width="7.00390625" style="5" bestFit="1" customWidth="1"/>
    <col min="4" max="4" width="10.140625" style="5" bestFit="1" customWidth="1"/>
    <col min="5" max="5" width="7.00390625" style="5" bestFit="1" customWidth="1"/>
    <col min="6" max="6" width="10.140625" style="5" bestFit="1" customWidth="1"/>
    <col min="7" max="7" width="7.00390625" style="5" bestFit="1" customWidth="1"/>
    <col min="8" max="8" width="10.140625" style="5" bestFit="1" customWidth="1"/>
    <col min="9" max="9" width="7.00390625" style="5" bestFit="1" customWidth="1"/>
    <col min="10" max="10" width="8.28125" style="5" bestFit="1" customWidth="1"/>
    <col min="11" max="11" width="7.7109375" style="5" bestFit="1" customWidth="1"/>
    <col min="12" max="12" width="10.140625" style="5" bestFit="1" customWidth="1"/>
    <col min="13" max="13" width="8.28125" style="5" bestFit="1" customWidth="1"/>
    <col min="14" max="14" width="10.140625" style="5" bestFit="1" customWidth="1"/>
    <col min="15" max="15" width="8.28125" style="5" bestFit="1" customWidth="1"/>
    <col min="16" max="16" width="10.140625" style="5" bestFit="1" customWidth="1"/>
    <col min="17" max="17" width="8.28125" style="5" bestFit="1" customWidth="1"/>
    <col min="18" max="18" width="10.140625" style="5" bestFit="1" customWidth="1"/>
    <col min="19" max="20" width="8.28125" style="5" bestFit="1" customWidth="1"/>
    <col min="21" max="21" width="7.7109375" style="5" bestFit="1" customWidth="1"/>
    <col min="22" max="22" width="8.28125" style="5" bestFit="1" customWidth="1"/>
    <col min="23" max="23" width="7.7109375" style="5" bestFit="1" customWidth="1"/>
    <col min="24" max="24" width="6.140625" style="5" bestFit="1" customWidth="1"/>
    <col min="25" max="25" width="6.140625" style="48" customWidth="1"/>
    <col min="26" max="27" width="4.00390625" style="5" hidden="1" customWidth="1"/>
    <col min="28" max="28" width="7.57421875" style="5" hidden="1" customWidth="1"/>
    <col min="29" max="29" width="2.7109375" style="5" hidden="1" customWidth="1"/>
    <col min="30" max="30" width="4.00390625" style="5" hidden="1" customWidth="1"/>
    <col min="31" max="31" width="17.00390625" style="48" bestFit="1" customWidth="1"/>
    <col min="32" max="32" width="6.8515625" style="5" bestFit="1" customWidth="1"/>
    <col min="33" max="33" width="7.00390625" style="5" bestFit="1" customWidth="1"/>
    <col min="34" max="34" width="6.8515625" style="5" bestFit="1" customWidth="1"/>
    <col min="35" max="35" width="7.00390625" style="5" bestFit="1" customWidth="1"/>
    <col min="36" max="36" width="6.8515625" style="5" bestFit="1" customWidth="1"/>
    <col min="37" max="37" width="7.00390625" style="5" bestFit="1" customWidth="1"/>
    <col min="38" max="38" width="6.8515625" style="5" bestFit="1" customWidth="1"/>
    <col min="39" max="39" width="7.00390625" style="5" bestFit="1" customWidth="1"/>
    <col min="40" max="40" width="8.28125" style="48" bestFit="1" customWidth="1"/>
    <col min="41" max="41" width="7.7109375" style="48" bestFit="1" customWidth="1"/>
    <col min="42" max="42" width="6.8515625" style="5" bestFit="1" customWidth="1"/>
    <col min="43" max="43" width="7.00390625" style="5" bestFit="1" customWidth="1"/>
    <col min="44" max="44" width="6.8515625" style="5" bestFit="1" customWidth="1"/>
    <col min="45" max="45" width="7.00390625" style="5" bestFit="1" customWidth="1"/>
    <col min="46" max="46" width="6.8515625" style="5" bestFit="1" customWidth="1"/>
    <col min="47" max="47" width="7.00390625" style="5" bestFit="1" customWidth="1"/>
    <col min="48" max="48" width="6.8515625" style="5" bestFit="1" customWidth="1"/>
    <col min="49" max="49" width="7.00390625" style="5" bestFit="1" customWidth="1"/>
    <col min="50" max="50" width="8.28125" style="5" bestFit="1" customWidth="1"/>
    <col min="51" max="51" width="7.7109375" style="5" bestFit="1" customWidth="1"/>
    <col min="52" max="52" width="8.28125" style="5" bestFit="1" customWidth="1"/>
    <col min="53" max="53" width="7.7109375" style="5" bestFit="1" customWidth="1"/>
    <col min="54" max="54" width="6.140625" style="5" bestFit="1" customWidth="1"/>
    <col min="55" max="16384" width="11.421875" style="5" customWidth="1"/>
  </cols>
  <sheetData>
    <row r="1" spans="1:54" ht="24" thickBot="1">
      <c r="A1" s="7"/>
      <c r="B1" s="105" t="s">
        <v>131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  <c r="V1" s="7"/>
      <c r="W1" s="7"/>
      <c r="X1" s="7"/>
      <c r="Y1" s="71"/>
      <c r="Z1" s="48"/>
      <c r="AA1" s="48"/>
      <c r="AB1" s="48"/>
      <c r="AC1" s="48"/>
      <c r="AD1" s="48"/>
      <c r="AE1" s="73"/>
      <c r="AF1" s="105" t="s">
        <v>131</v>
      </c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7"/>
      <c r="AZ1" s="70"/>
      <c r="BA1" s="70"/>
      <c r="BB1" s="74"/>
    </row>
    <row r="2" spans="1:54" ht="24" thickBot="1">
      <c r="A2" s="8"/>
      <c r="B2" s="113" t="s">
        <v>26</v>
      </c>
      <c r="C2" s="114"/>
      <c r="D2" s="114"/>
      <c r="E2" s="114"/>
      <c r="F2" s="114"/>
      <c r="G2" s="114"/>
      <c r="H2" s="114"/>
      <c r="I2" s="114"/>
      <c r="J2" s="114"/>
      <c r="K2" s="116"/>
      <c r="L2" s="113" t="s">
        <v>27</v>
      </c>
      <c r="M2" s="114"/>
      <c r="N2" s="114"/>
      <c r="O2" s="114"/>
      <c r="P2" s="114"/>
      <c r="Q2" s="114"/>
      <c r="R2" s="114"/>
      <c r="S2" s="114"/>
      <c r="T2" s="117"/>
      <c r="U2" s="118"/>
      <c r="Z2" s="48"/>
      <c r="AA2" s="48"/>
      <c r="AB2" s="48"/>
      <c r="AC2" s="48"/>
      <c r="AD2" s="48"/>
      <c r="AE2" s="8"/>
      <c r="AF2" s="108" t="s">
        <v>26</v>
      </c>
      <c r="AG2" s="109"/>
      <c r="AH2" s="109"/>
      <c r="AI2" s="109"/>
      <c r="AJ2" s="109"/>
      <c r="AK2" s="109"/>
      <c r="AL2" s="109"/>
      <c r="AM2" s="109"/>
      <c r="AN2" s="109"/>
      <c r="AO2" s="110"/>
      <c r="AP2" s="108" t="s">
        <v>27</v>
      </c>
      <c r="AQ2" s="109"/>
      <c r="AR2" s="109"/>
      <c r="AS2" s="109"/>
      <c r="AT2" s="109"/>
      <c r="AU2" s="109"/>
      <c r="AV2" s="109"/>
      <c r="AW2" s="109"/>
      <c r="AX2" s="109"/>
      <c r="AY2" s="110"/>
      <c r="AZ2" s="75"/>
      <c r="BA2" s="75"/>
      <c r="BB2" s="74"/>
    </row>
    <row r="3" spans="1:54" ht="15.75" customHeight="1" thickBot="1">
      <c r="A3" s="93" t="s">
        <v>25</v>
      </c>
      <c r="B3" s="102" t="s">
        <v>28</v>
      </c>
      <c r="C3" s="103"/>
      <c r="D3" s="102" t="s">
        <v>29</v>
      </c>
      <c r="E3" s="103"/>
      <c r="F3" s="102" t="s">
        <v>30</v>
      </c>
      <c r="G3" s="103"/>
      <c r="H3" s="102" t="s">
        <v>31</v>
      </c>
      <c r="I3" s="103"/>
      <c r="J3" s="9" t="s">
        <v>20</v>
      </c>
      <c r="K3" s="10" t="s">
        <v>20</v>
      </c>
      <c r="L3" s="102" t="s">
        <v>28</v>
      </c>
      <c r="M3" s="103"/>
      <c r="N3" s="102" t="s">
        <v>29</v>
      </c>
      <c r="O3" s="103"/>
      <c r="P3" s="102" t="s">
        <v>30</v>
      </c>
      <c r="Q3" s="103"/>
      <c r="R3" s="102" t="s">
        <v>31</v>
      </c>
      <c r="S3" s="103"/>
      <c r="T3" s="9" t="s">
        <v>20</v>
      </c>
      <c r="U3" s="10" t="s">
        <v>20</v>
      </c>
      <c r="V3" s="9" t="s">
        <v>20</v>
      </c>
      <c r="W3" s="58" t="s">
        <v>20</v>
      </c>
      <c r="X3" s="61"/>
      <c r="Y3" s="72"/>
      <c r="Z3" s="48"/>
      <c r="AA3" s="48"/>
      <c r="AB3" s="48"/>
      <c r="AC3" s="48"/>
      <c r="AD3" s="48"/>
      <c r="AE3" s="93" t="s">
        <v>25</v>
      </c>
      <c r="AF3" s="111" t="s">
        <v>28</v>
      </c>
      <c r="AG3" s="112"/>
      <c r="AH3" s="111" t="s">
        <v>29</v>
      </c>
      <c r="AI3" s="112"/>
      <c r="AJ3" s="111" t="s">
        <v>30</v>
      </c>
      <c r="AK3" s="112"/>
      <c r="AL3" s="111" t="s">
        <v>31</v>
      </c>
      <c r="AM3" s="112"/>
      <c r="AN3" s="11" t="s">
        <v>20</v>
      </c>
      <c r="AO3" s="12" t="s">
        <v>20</v>
      </c>
      <c r="AP3" s="102" t="s">
        <v>28</v>
      </c>
      <c r="AQ3" s="103"/>
      <c r="AR3" s="102" t="s">
        <v>29</v>
      </c>
      <c r="AS3" s="103"/>
      <c r="AT3" s="102" t="s">
        <v>30</v>
      </c>
      <c r="AU3" s="103"/>
      <c r="AV3" s="102" t="s">
        <v>31</v>
      </c>
      <c r="AW3" s="103"/>
      <c r="AX3" s="11" t="s">
        <v>20</v>
      </c>
      <c r="AY3" s="12" t="s">
        <v>20</v>
      </c>
      <c r="AZ3" s="9" t="s">
        <v>20</v>
      </c>
      <c r="BA3" s="10" t="s">
        <v>20</v>
      </c>
      <c r="BB3" s="61"/>
    </row>
    <row r="4" spans="1:54" ht="15.75" customHeight="1" thickBot="1">
      <c r="A4" s="94"/>
      <c r="B4" s="56" t="s">
        <v>130</v>
      </c>
      <c r="C4" s="57" t="str">
        <f>Chéruy1!$F$2</f>
        <v>D</v>
      </c>
      <c r="D4" s="56" t="s">
        <v>130</v>
      </c>
      <c r="E4" s="57" t="str">
        <f>Chéruy1!$F$27</f>
        <v>B</v>
      </c>
      <c r="F4" s="56" t="s">
        <v>130</v>
      </c>
      <c r="G4" s="57" t="str">
        <f>Chéruy1!$F$52</f>
        <v>A</v>
      </c>
      <c r="H4" s="56" t="s">
        <v>130</v>
      </c>
      <c r="I4" s="57" t="str">
        <f>Chéruy1!$F$77</f>
        <v>C</v>
      </c>
      <c r="J4" s="11"/>
      <c r="K4" s="12"/>
      <c r="L4" s="56" t="s">
        <v>130</v>
      </c>
      <c r="M4" s="57" t="str">
        <f>Chéruy2!$F$2</f>
        <v>A</v>
      </c>
      <c r="N4" s="56" t="s">
        <v>130</v>
      </c>
      <c r="O4" s="57" t="str">
        <f>Chéruy2!$F$27</f>
        <v>C</v>
      </c>
      <c r="P4" s="56" t="s">
        <v>130</v>
      </c>
      <c r="Q4" s="57" t="str">
        <f>Chéruy2!$F$52</f>
        <v>D</v>
      </c>
      <c r="R4" s="56" t="s">
        <v>130</v>
      </c>
      <c r="S4" s="57" t="str">
        <f>Chéruy2!$F$77</f>
        <v>B</v>
      </c>
      <c r="T4" s="11"/>
      <c r="U4" s="12"/>
      <c r="V4" s="11"/>
      <c r="W4" s="59"/>
      <c r="X4" s="62" t="s">
        <v>135</v>
      </c>
      <c r="Y4" s="72"/>
      <c r="Z4" s="48"/>
      <c r="AA4" s="48"/>
      <c r="AB4" s="48"/>
      <c r="AC4" s="48"/>
      <c r="AD4" s="48"/>
      <c r="AE4" s="94"/>
      <c r="AF4" s="56" t="s">
        <v>130</v>
      </c>
      <c r="AG4" s="57" t="str">
        <f>Chéruy1!$F$2</f>
        <v>D</v>
      </c>
      <c r="AH4" s="56" t="s">
        <v>130</v>
      </c>
      <c r="AI4" s="57" t="str">
        <f>Chéruy1!$F$27</f>
        <v>B</v>
      </c>
      <c r="AJ4" s="56" t="s">
        <v>130</v>
      </c>
      <c r="AK4" s="57" t="str">
        <f>Chéruy1!$F$52</f>
        <v>A</v>
      </c>
      <c r="AL4" s="56" t="s">
        <v>130</v>
      </c>
      <c r="AM4" s="57" t="str">
        <f>Chéruy1!$F$77</f>
        <v>C</v>
      </c>
      <c r="AN4" s="11"/>
      <c r="AO4" s="12"/>
      <c r="AP4" s="56" t="s">
        <v>130</v>
      </c>
      <c r="AQ4" s="57" t="str">
        <f>Chéruy2!$F$2</f>
        <v>A</v>
      </c>
      <c r="AR4" s="56" t="s">
        <v>130</v>
      </c>
      <c r="AS4" s="57" t="str">
        <f>Chéruy2!$F$27</f>
        <v>C</v>
      </c>
      <c r="AT4" s="56" t="s">
        <v>130</v>
      </c>
      <c r="AU4" s="57" t="str">
        <f>Chéruy2!$F$52</f>
        <v>D</v>
      </c>
      <c r="AV4" s="56" t="s">
        <v>130</v>
      </c>
      <c r="AW4" s="57" t="str">
        <f>Chéruy2!$F$77</f>
        <v>B</v>
      </c>
      <c r="AX4" s="11"/>
      <c r="AY4" s="12"/>
      <c r="AZ4" s="11"/>
      <c r="BA4" s="12"/>
      <c r="BB4" s="62" t="s">
        <v>135</v>
      </c>
    </row>
    <row r="5" spans="1:54" ht="15.75" customHeight="1" thickBot="1">
      <c r="A5" s="94"/>
      <c r="B5" s="13" t="s">
        <v>42</v>
      </c>
      <c r="C5" s="14" t="s">
        <v>21</v>
      </c>
      <c r="D5" s="13" t="s">
        <v>42</v>
      </c>
      <c r="E5" s="15" t="s">
        <v>21</v>
      </c>
      <c r="F5" s="13" t="s">
        <v>42</v>
      </c>
      <c r="G5" s="15" t="s">
        <v>21</v>
      </c>
      <c r="H5" s="13" t="s">
        <v>42</v>
      </c>
      <c r="I5" s="15" t="s">
        <v>21</v>
      </c>
      <c r="J5" s="11" t="s">
        <v>41</v>
      </c>
      <c r="K5" s="16" t="s">
        <v>21</v>
      </c>
      <c r="L5" s="13" t="s">
        <v>42</v>
      </c>
      <c r="M5" s="17" t="s">
        <v>21</v>
      </c>
      <c r="N5" s="13" t="s">
        <v>42</v>
      </c>
      <c r="O5" s="18" t="s">
        <v>21</v>
      </c>
      <c r="P5" s="13" t="s">
        <v>42</v>
      </c>
      <c r="Q5" s="18" t="s">
        <v>21</v>
      </c>
      <c r="R5" s="13" t="s">
        <v>42</v>
      </c>
      <c r="S5" s="18" t="s">
        <v>21</v>
      </c>
      <c r="T5" s="11" t="s">
        <v>41</v>
      </c>
      <c r="U5" s="16" t="s">
        <v>21</v>
      </c>
      <c r="V5" s="11" t="s">
        <v>41</v>
      </c>
      <c r="W5" s="60" t="s">
        <v>21</v>
      </c>
      <c r="X5" s="63"/>
      <c r="Y5" s="72"/>
      <c r="Z5" s="48"/>
      <c r="AA5" s="48">
        <f>COUNT(Z6:Z13)</f>
        <v>8</v>
      </c>
      <c r="AB5" s="48"/>
      <c r="AC5" s="48"/>
      <c r="AD5" s="48"/>
      <c r="AE5" s="94"/>
      <c r="AF5" s="13" t="s">
        <v>42</v>
      </c>
      <c r="AG5" s="14" t="s">
        <v>21</v>
      </c>
      <c r="AH5" s="13" t="s">
        <v>42</v>
      </c>
      <c r="AI5" s="15" t="s">
        <v>21</v>
      </c>
      <c r="AJ5" s="13" t="s">
        <v>42</v>
      </c>
      <c r="AK5" s="15" t="s">
        <v>21</v>
      </c>
      <c r="AL5" s="13" t="s">
        <v>42</v>
      </c>
      <c r="AM5" s="15" t="s">
        <v>21</v>
      </c>
      <c r="AN5" s="26" t="s">
        <v>41</v>
      </c>
      <c r="AO5" s="64" t="s">
        <v>21</v>
      </c>
      <c r="AP5" s="13" t="s">
        <v>42</v>
      </c>
      <c r="AQ5" s="14" t="s">
        <v>21</v>
      </c>
      <c r="AR5" s="13" t="s">
        <v>42</v>
      </c>
      <c r="AS5" s="15" t="s">
        <v>21</v>
      </c>
      <c r="AT5" s="13" t="s">
        <v>42</v>
      </c>
      <c r="AU5" s="15" t="s">
        <v>21</v>
      </c>
      <c r="AV5" s="13" t="s">
        <v>42</v>
      </c>
      <c r="AW5" s="15" t="s">
        <v>21</v>
      </c>
      <c r="AX5" s="26" t="s">
        <v>41</v>
      </c>
      <c r="AY5" s="64" t="s">
        <v>21</v>
      </c>
      <c r="AZ5" s="26" t="s">
        <v>41</v>
      </c>
      <c r="BA5" s="64" t="s">
        <v>21</v>
      </c>
      <c r="BB5" s="63"/>
    </row>
    <row r="6" spans="1:54" ht="15">
      <c r="A6" s="19" t="s">
        <v>47</v>
      </c>
      <c r="B6" s="20">
        <f>IF(ISNA(VLOOKUP($A6,Chéruy1!$V$6:$AE$24,8,FALSE)),"",VLOOKUP($A6,Chéruy1!$V$6:$AE$24,8,FALSE))</f>
        <v>3</v>
      </c>
      <c r="C6" s="21">
        <f>IF(COUNT(B$6:B$13)=0,"",(IF(COUNT(B6),ROUND(VLOOKUP($A6,Chéruy1!$V$6:$AE$24,10,FALSE),1),200)))</f>
        <v>13</v>
      </c>
      <c r="D6" s="20">
        <f>IF(ISNA(VLOOKUP($A6,Chéruy1!$V$31:$AE$49,8,FALSE)),"",VLOOKUP($A6,Chéruy1!$V$31:$AE$49,8,FALSE))</f>
        <v>9</v>
      </c>
      <c r="E6" s="21">
        <f>IF(COUNT(D$6:D$13)=0,"",(IF(COUNT(D6),ROUND(VLOOKUP($A6,Chéruy1!$V$31:$AE$49,10,FALSE),1),200)))</f>
        <v>11</v>
      </c>
      <c r="F6" s="20">
        <f>IF(ISNA(VLOOKUP($A6,Chéruy1!$V$56:$AE$74,8,FALSE)),"",VLOOKUP($A6,Chéruy1!$V$56:$AE$74,8,FALSE))</f>
        <v>7</v>
      </c>
      <c r="G6" s="21">
        <f>IF(COUNT(F$6:F$13)=0,"",(IF(COUNT(F6),ROUND(VLOOKUP($A6,Chéruy1!$V$56:$AE$74,10,FALSE),1),200)))</f>
        <v>11</v>
      </c>
      <c r="H6" s="20">
        <f>IF(ISNA(VLOOKUP($A6,Chéruy1!$V$81:$AE$99,8,FALSE)),"",VLOOKUP($A6,Chéruy1!$V$81:$AE$99,8,FALSE))</f>
        <v>22</v>
      </c>
      <c r="I6" s="21">
        <f>IF(COUNT(H$6:H$13)=0,"",(IF(COUNT(H6),ROUND(VLOOKUP($A6,Chéruy1!$V$81:$AE$99,10,FALSE),1),200)))</f>
        <v>1</v>
      </c>
      <c r="J6" s="20">
        <f>SUM(B6,D6,F6,H6)</f>
        <v>41</v>
      </c>
      <c r="K6" s="21">
        <f>SUM(C6,E6,G6,I6)</f>
        <v>36</v>
      </c>
      <c r="L6" s="20">
        <f>IF(ISNA(VLOOKUP($A6,Chéruy2!$V$6:$AE$24,8,FALSE)),"",VLOOKUP($A6,Chéruy2!$V$6:$AE$24,8,FALSE))</f>
        <v>4</v>
      </c>
      <c r="M6" s="21">
        <f>IF(COUNT(L$6:L$13)=0,"",(IF(COUNT(L6),ROUND(VLOOKUP($A6,Chéruy2!$V$6:$AE$24,10,FALSE),1),200)))</f>
        <v>11</v>
      </c>
      <c r="N6" s="20">
        <f>IF(ISNA(VLOOKUP($A6,Chéruy2!$V$31:$AE$49,8,FALSE)),"",VLOOKUP($A6,Chéruy2!$V$31:$AE$49,8,FALSE))</f>
        <v>15</v>
      </c>
      <c r="O6" s="21">
        <f>IF(COUNT(N$6:N$13)=0,"",(IF(COUNT(N6),ROUND(VLOOKUP($A6,Chéruy2!$V$31:$AE$49,10,FALSE),1),200)))</f>
        <v>6</v>
      </c>
      <c r="P6" s="20">
        <f>IF(ISNA(VLOOKUP($A6,Chéruy2!$V$56:$AE$74,8,FALSE)),"",VLOOKUP($A6,Chéruy2!$V$56:$AE$74,8,FALSE))</f>
        <v>7</v>
      </c>
      <c r="Q6" s="21">
        <f>IF(COUNT(P$6:P$13)=0,"",(IF(COUNT(P6),ROUND(VLOOKUP($A6,Chéruy2!$V$56:$AE$74,10,FALSE),1),200)))</f>
        <v>10</v>
      </c>
      <c r="R6" s="20">
        <f>IF(ISNA(VLOOKUP($A6,Chéruy2!$V$81:$AE$99,8,FALSE)),"",VLOOKUP($A6,Chéruy2!$V$81:$AE$99,8,FALSE))</f>
        <v>14</v>
      </c>
      <c r="S6" s="21">
        <f>IF(COUNT(R$6:R$13)=0,"",(IF(COUNT(R6),ROUND(VLOOKUP($A6,Chéruy2!$V$81:$AE$99,10,FALSE),1),200)))</f>
        <v>9</v>
      </c>
      <c r="T6" s="20">
        <f>SUM(L6,N6,P6,R6)</f>
        <v>40</v>
      </c>
      <c r="U6" s="21">
        <f>SUM(M6,O6,Q6,S6)</f>
        <v>36</v>
      </c>
      <c r="V6" s="20">
        <f>SUM(J6,T6)</f>
        <v>81</v>
      </c>
      <c r="W6" s="21">
        <f>SUM(K6,U6)</f>
        <v>72</v>
      </c>
      <c r="X6" s="22">
        <f aca="true" t="shared" si="0" ref="X6:X13">RANK(W6,$W$6:$W$13,1)+(COUNT($W$6:$W$13)+1-RANK(W6,$W$6:$W$13,0)-RANK(W6,$W$6:$W$13,1))/2</f>
        <v>8</v>
      </c>
      <c r="Y6" s="49"/>
      <c r="Z6" s="48">
        <f aca="true" t="shared" si="1" ref="Z6:Z13">IF((A6&lt;&gt;""),ROW(A6))</f>
        <v>6</v>
      </c>
      <c r="AA6" s="48">
        <f>IF(AA$5&gt;=ROW(Z1),SMALL(Z$6:Z$13,ROW(Z1))-1,"")</f>
        <v>5</v>
      </c>
      <c r="AB6" s="48">
        <f ca="1">IF($AA6="","",OFFSET(X$1,AA6,)+(AA6/1000))</f>
        <v>8.005</v>
      </c>
      <c r="AC6" s="48">
        <f>IF(AB6="","",RANK(AB6,AB$6:AB$13,1))</f>
        <v>8</v>
      </c>
      <c r="AD6" s="48">
        <f>IF(AC6="","",INDEX(AA$6:AA$13,MATCH(ROW(Z1),AC$6:AC$13,0)))</f>
        <v>7</v>
      </c>
      <c r="AE6" s="19" t="str">
        <f aca="true" ca="1" t="shared" si="2" ref="AE6:BB6">IF($AD6="","",OFFSET(A$1,$AD6,))</f>
        <v>No Kill 33</v>
      </c>
      <c r="AF6" s="20">
        <f ca="1" t="shared" si="2"/>
        <v>15</v>
      </c>
      <c r="AG6" s="21">
        <f ca="1" t="shared" si="2"/>
        <v>2</v>
      </c>
      <c r="AH6" s="20">
        <f ca="1" t="shared" si="2"/>
        <v>14</v>
      </c>
      <c r="AI6" s="21">
        <f ca="1" t="shared" si="2"/>
        <v>3</v>
      </c>
      <c r="AJ6" s="20">
        <f ca="1" t="shared" si="2"/>
        <v>20</v>
      </c>
      <c r="AK6" s="21">
        <f ca="1" t="shared" si="2"/>
        <v>1</v>
      </c>
      <c r="AL6" s="20">
        <f ca="1" t="shared" si="2"/>
        <v>18</v>
      </c>
      <c r="AM6" s="21">
        <f ca="1" t="shared" si="2"/>
        <v>2</v>
      </c>
      <c r="AN6" s="20">
        <f ca="1" t="shared" si="2"/>
        <v>67</v>
      </c>
      <c r="AO6" s="21">
        <f ca="1" t="shared" si="2"/>
        <v>8</v>
      </c>
      <c r="AP6" s="20">
        <f ca="1" t="shared" si="2"/>
        <v>16</v>
      </c>
      <c r="AQ6" s="21">
        <f ca="1" t="shared" si="2"/>
        <v>3</v>
      </c>
      <c r="AR6" s="20">
        <f ca="1" t="shared" si="2"/>
        <v>10</v>
      </c>
      <c r="AS6" s="21">
        <f ca="1" t="shared" si="2"/>
        <v>11</v>
      </c>
      <c r="AT6" s="20">
        <f ca="1" t="shared" si="2"/>
        <v>29</v>
      </c>
      <c r="AU6" s="21">
        <f ca="1" t="shared" si="2"/>
        <v>1</v>
      </c>
      <c r="AV6" s="20">
        <f ca="1" t="shared" si="2"/>
        <v>32</v>
      </c>
      <c r="AW6" s="21">
        <f ca="1" t="shared" si="2"/>
        <v>1</v>
      </c>
      <c r="AX6" s="20">
        <f ca="1" t="shared" si="2"/>
        <v>87</v>
      </c>
      <c r="AY6" s="21">
        <f ca="1" t="shared" si="2"/>
        <v>16</v>
      </c>
      <c r="AZ6" s="20">
        <f ca="1" t="shared" si="2"/>
        <v>154</v>
      </c>
      <c r="BA6" s="21">
        <f ca="1" t="shared" si="2"/>
        <v>24</v>
      </c>
      <c r="BB6" s="22">
        <f ca="1" t="shared" si="2"/>
        <v>1</v>
      </c>
    </row>
    <row r="7" spans="1:54" ht="15">
      <c r="A7" s="23" t="s">
        <v>78</v>
      </c>
      <c r="B7" s="66">
        <f>IF(ISNA(VLOOKUP($A7,Chéruy1!$V$6:$AE$24,8,FALSE)),"",VLOOKUP($A7,Chéruy1!$V$6:$AE$24,8,FALSE))</f>
        <v>12</v>
      </c>
      <c r="C7" s="67">
        <f>IF(COUNT(B$6:B$13)=0,"",(IF(COUNT(B7),ROUND(VLOOKUP($A7,Chéruy1!$V$6:$AE$24,10,FALSE),1),200)))</f>
        <v>3</v>
      </c>
      <c r="D7" s="66">
        <f>IF(ISNA(VLOOKUP($A7,Chéruy1!$V$31:$AE$49,8,FALSE)),"",VLOOKUP($A7,Chéruy1!$V$31:$AE$49,8,FALSE))</f>
        <v>14</v>
      </c>
      <c r="E7" s="67">
        <f>IF(COUNT(D$6:D$13)=0,"",(IF(COUNT(D7),ROUND(VLOOKUP($A7,Chéruy1!$V$31:$AE$49,10,FALSE),1),200)))</f>
        <v>4</v>
      </c>
      <c r="F7" s="66">
        <f>IF(ISNA(VLOOKUP($A7,Chéruy1!$V$56:$AE$74,8,FALSE)),"",VLOOKUP($A7,Chéruy1!$V$56:$AE$74,8,FALSE))</f>
        <v>14</v>
      </c>
      <c r="G7" s="67">
        <f>IF(COUNT(F$6:F$13)=0,"",(IF(COUNT(F7),ROUND(VLOOKUP($A7,Chéruy1!$V$56:$AE$74,10,FALSE),1),200)))</f>
        <v>4</v>
      </c>
      <c r="H7" s="66">
        <f>IF(ISNA(VLOOKUP($A7,Chéruy1!$V$81:$AE$99,8,FALSE)),"",VLOOKUP($A7,Chéruy1!$V$81:$AE$99,8,FALSE))</f>
        <v>9</v>
      </c>
      <c r="I7" s="67">
        <f>IF(COUNT(H$6:H$13)=0,"",(IF(COUNT(H7),ROUND(VLOOKUP($A7,Chéruy1!$V$81:$AE$99,10,FALSE),1),200)))</f>
        <v>7</v>
      </c>
      <c r="J7" s="66">
        <f aca="true" t="shared" si="3" ref="J7:J13">SUM(B7,D7,F7,H7)</f>
        <v>49</v>
      </c>
      <c r="K7" s="67">
        <f aca="true" t="shared" si="4" ref="K7:K13">SUM(C7,E7,G7,I7)</f>
        <v>18</v>
      </c>
      <c r="L7" s="66">
        <f>IF(ISNA(VLOOKUP($A7,Chéruy2!$V$6:$AE$24,8,FALSE)),"",VLOOKUP($A7,Chéruy2!$V$6:$AE$24,8,FALSE))</f>
        <v>11</v>
      </c>
      <c r="M7" s="67">
        <f>IF(COUNT(L$6:L$13)=0,"",(IF(COUNT(L7),ROUND(VLOOKUP($A7,Chéruy2!$V$6:$AE$24,10,FALSE),1),200)))</f>
        <v>6</v>
      </c>
      <c r="N7" s="66">
        <f>IF(ISNA(VLOOKUP($A7,Chéruy2!$V$31:$AE$49,8,FALSE)),"",VLOOKUP($A7,Chéruy2!$V$31:$AE$49,8,FALSE))</f>
        <v>13</v>
      </c>
      <c r="O7" s="67">
        <f>IF(COUNT(N$6:N$13)=0,"",(IF(COUNT(N7),ROUND(VLOOKUP($A7,Chéruy2!$V$31:$AE$49,10,FALSE),1),200)))</f>
        <v>7</v>
      </c>
      <c r="P7" s="66">
        <f>IF(ISNA(VLOOKUP($A7,Chéruy2!$V$56:$AE$74,8,FALSE)),"",VLOOKUP($A7,Chéruy2!$V$56:$AE$74,8,FALSE))</f>
        <v>16</v>
      </c>
      <c r="Q7" s="67">
        <f>IF(COUNT(P$6:P$13)=0,"",(IF(COUNT(P7),ROUND(VLOOKUP($A7,Chéruy2!$V$56:$AE$74,10,FALSE),1),200)))</f>
        <v>4</v>
      </c>
      <c r="R7" s="66">
        <f>IF(ISNA(VLOOKUP($A7,Chéruy2!$V$81:$AE$99,8,FALSE)),"",VLOOKUP($A7,Chéruy2!$V$81:$AE$99,8,FALSE))</f>
        <v>17</v>
      </c>
      <c r="S7" s="67">
        <f>IF(COUNT(R$6:R$13)=0,"",(IF(COUNT(R7),ROUND(VLOOKUP($A7,Chéruy2!$V$81:$AE$99,10,FALSE),1),200)))</f>
        <v>7</v>
      </c>
      <c r="T7" s="66">
        <f aca="true" t="shared" si="5" ref="T7:T13">SUM(L7,N7,P7,R7)</f>
        <v>57</v>
      </c>
      <c r="U7" s="67">
        <f aca="true" t="shared" si="6" ref="U7:U13">SUM(M7,O7,Q7,S7)</f>
        <v>24</v>
      </c>
      <c r="V7" s="66">
        <f aca="true" t="shared" si="7" ref="V7:V13">SUM(J7,T7)</f>
        <v>106</v>
      </c>
      <c r="W7" s="67">
        <f aca="true" t="shared" si="8" ref="W7:W13">SUM(K7,U7)</f>
        <v>42</v>
      </c>
      <c r="X7" s="24">
        <f t="shared" si="0"/>
        <v>5</v>
      </c>
      <c r="Y7" s="49"/>
      <c r="Z7" s="48">
        <f t="shared" si="1"/>
        <v>7</v>
      </c>
      <c r="AA7" s="48">
        <f aca="true" t="shared" si="9" ref="AA7:AA13">IF(AA$5&gt;=ROW(Z2),SMALL(Z$6:Z$13,ROW(Z2))-1,"")</f>
        <v>6</v>
      </c>
      <c r="AB7" s="48">
        <f aca="true" ca="1" t="shared" si="10" ref="AB7:AB13">IF($AA7="","",OFFSET(X$1,AA7,)+(AA7/1000))</f>
        <v>5.006</v>
      </c>
      <c r="AC7" s="48">
        <f aca="true" t="shared" si="11" ref="AC7:AC13">IF(AB7="","",RANK(AB7,AB$6:AB$13,1))</f>
        <v>5</v>
      </c>
      <c r="AD7" s="48">
        <f aca="true" t="shared" si="12" ref="AD7:AD13">IF(AC7="","",INDEX(AA$6:AA$13,MATCH(ROW(Z2),AC$6:AC$13,0)))</f>
        <v>8</v>
      </c>
      <c r="AE7" s="23" t="str">
        <f aca="true" ca="1" t="shared" si="13" ref="AE7:AE13">IF($AD7="","",OFFSET(A$1,$AD7,))</f>
        <v>PSM Artico</v>
      </c>
      <c r="AF7" s="66">
        <f aca="true" ca="1" t="shared" si="14" ref="AF7:AF13">IF($AD7="","",OFFSET(B$1,$AD7,))</f>
        <v>16</v>
      </c>
      <c r="AG7" s="67">
        <f aca="true" ca="1" t="shared" si="15" ref="AG7:AG13">IF($AD7="","",OFFSET(C$1,$AD7,))</f>
        <v>1</v>
      </c>
      <c r="AH7" s="66">
        <f aca="true" ca="1" t="shared" si="16" ref="AH7:AH13">IF($AD7="","",OFFSET(D$1,$AD7,))</f>
        <v>11</v>
      </c>
      <c r="AI7" s="67">
        <f aca="true" ca="1" t="shared" si="17" ref="AI7:AI13">IF($AD7="","",OFFSET(E$1,$AD7,))</f>
        <v>6</v>
      </c>
      <c r="AJ7" s="66">
        <f aca="true" ca="1" t="shared" si="18" ref="AJ7:AJ13">IF($AD7="","",OFFSET(F$1,$AD7,))</f>
        <v>19</v>
      </c>
      <c r="AK7" s="67">
        <f aca="true" ca="1" t="shared" si="19" ref="AK7:AK13">IF($AD7="","",OFFSET(G$1,$AD7,))</f>
        <v>5</v>
      </c>
      <c r="AL7" s="66">
        <f aca="true" ca="1" t="shared" si="20" ref="AL7:AL13">IF($AD7="","",OFFSET(H$1,$AD7,))</f>
        <v>17</v>
      </c>
      <c r="AM7" s="67">
        <f aca="true" ca="1" t="shared" si="21" ref="AM7:AM13">IF($AD7="","",OFFSET(I$1,$AD7,))</f>
        <v>3</v>
      </c>
      <c r="AN7" s="66">
        <f aca="true" ca="1" t="shared" si="22" ref="AN7:AN13">IF($AD7="","",OFFSET(J$1,$AD7,))</f>
        <v>63</v>
      </c>
      <c r="AO7" s="67">
        <f aca="true" ca="1" t="shared" si="23" ref="AO7:AO13">IF($AD7="","",OFFSET(K$1,$AD7,))</f>
        <v>15</v>
      </c>
      <c r="AP7" s="66">
        <f aca="true" ca="1" t="shared" si="24" ref="AP7:AP13">IF($AD7="","",OFFSET(L$1,$AD7,))</f>
        <v>15</v>
      </c>
      <c r="AQ7" s="67">
        <f aca="true" ca="1" t="shared" si="25" ref="AQ7:AQ13">IF($AD7="","",OFFSET(M$1,$AD7,))</f>
        <v>1</v>
      </c>
      <c r="AR7" s="66">
        <f aca="true" ca="1" t="shared" si="26" ref="AR7:AR13">IF($AD7="","",OFFSET(N$1,$AD7,))</f>
        <v>24</v>
      </c>
      <c r="AS7" s="67">
        <f aca="true" ca="1" t="shared" si="27" ref="AS7:AS13">IF($AD7="","",OFFSET(O$1,$AD7,))</f>
        <v>1</v>
      </c>
      <c r="AT7" s="66">
        <f aca="true" ca="1" t="shared" si="28" ref="AT7:AT13">IF($AD7="","",OFFSET(P$1,$AD7,))</f>
        <v>11</v>
      </c>
      <c r="AU7" s="67">
        <f aca="true" ca="1" t="shared" si="29" ref="AU7:AU13">IF($AD7="","",OFFSET(Q$1,$AD7,))</f>
        <v>7</v>
      </c>
      <c r="AV7" s="66">
        <f aca="true" ca="1" t="shared" si="30" ref="AV7:AV13">IF($AD7="","",OFFSET(R$1,$AD7,))</f>
        <v>20</v>
      </c>
      <c r="AW7" s="67">
        <f aca="true" ca="1" t="shared" si="31" ref="AW7:AW13">IF($AD7="","",OFFSET(S$1,$AD7,))</f>
        <v>4</v>
      </c>
      <c r="AX7" s="66">
        <f aca="true" ca="1" t="shared" si="32" ref="AX7:AX13">IF($AD7="","",OFFSET(T$1,$AD7,))</f>
        <v>70</v>
      </c>
      <c r="AY7" s="67">
        <f aca="true" ca="1" t="shared" si="33" ref="AY7:AY13">IF($AD7="","",OFFSET(U$1,$AD7,))</f>
        <v>13</v>
      </c>
      <c r="AZ7" s="66">
        <f aca="true" ca="1" t="shared" si="34" ref="AZ7:AZ13">IF($AD7="","",OFFSET(V$1,$AD7,))</f>
        <v>133</v>
      </c>
      <c r="BA7" s="67">
        <f aca="true" ca="1" t="shared" si="35" ref="BA7:BA13">IF($AD7="","",OFFSET(W$1,$AD7,))</f>
        <v>28</v>
      </c>
      <c r="BB7" s="24">
        <f aca="true" ca="1" t="shared" si="36" ref="BB7:BB13">IF($AD7="","",OFFSET(X$1,$AD7,))</f>
        <v>2</v>
      </c>
    </row>
    <row r="8" spans="1:54" ht="15">
      <c r="A8" s="23" t="s">
        <v>79</v>
      </c>
      <c r="B8" s="66">
        <f>IF(ISNA(VLOOKUP($A8,Chéruy1!$V$6:$AE$24,8,FALSE)),"",VLOOKUP($A8,Chéruy1!$V$6:$AE$24,8,FALSE))</f>
        <v>15</v>
      </c>
      <c r="C8" s="67">
        <f>IF(COUNT(B$6:B$13)=0,"",(IF(COUNT(B8),ROUND(VLOOKUP($A8,Chéruy1!$V$6:$AE$24,10,FALSE),1),200)))</f>
        <v>2</v>
      </c>
      <c r="D8" s="66">
        <f>IF(ISNA(VLOOKUP($A8,Chéruy1!$V$31:$AE$49,8,FALSE)),"",VLOOKUP($A8,Chéruy1!$V$31:$AE$49,8,FALSE))</f>
        <v>14</v>
      </c>
      <c r="E8" s="67">
        <f>IF(COUNT(D$6:D$13)=0,"",(IF(COUNT(D8),ROUND(VLOOKUP($A8,Chéruy1!$V$31:$AE$49,10,FALSE),1),200)))</f>
        <v>3</v>
      </c>
      <c r="F8" s="66">
        <f>IF(ISNA(VLOOKUP($A8,Chéruy1!$V$56:$AE$74,8,FALSE)),"",VLOOKUP($A8,Chéruy1!$V$56:$AE$74,8,FALSE))</f>
        <v>20</v>
      </c>
      <c r="G8" s="67">
        <f>IF(COUNT(F$6:F$13)=0,"",(IF(COUNT(F8),ROUND(VLOOKUP($A8,Chéruy1!$V$56:$AE$74,10,FALSE),1),200)))</f>
        <v>1</v>
      </c>
      <c r="H8" s="66">
        <f>IF(ISNA(VLOOKUP($A8,Chéruy1!$V$81:$AE$99,8,FALSE)),"",VLOOKUP($A8,Chéruy1!$V$81:$AE$99,8,FALSE))</f>
        <v>18</v>
      </c>
      <c r="I8" s="67">
        <f>IF(COUNT(H$6:H$13)=0,"",(IF(COUNT(H8),ROUND(VLOOKUP($A8,Chéruy1!$V$81:$AE$99,10,FALSE),1),200)))</f>
        <v>2</v>
      </c>
      <c r="J8" s="66">
        <f t="shared" si="3"/>
        <v>67</v>
      </c>
      <c r="K8" s="67">
        <f t="shared" si="4"/>
        <v>8</v>
      </c>
      <c r="L8" s="66">
        <f>IF(ISNA(VLOOKUP($A8,Chéruy2!$V$6:$AE$24,8,FALSE)),"",VLOOKUP($A8,Chéruy2!$V$6:$AE$24,8,FALSE))</f>
        <v>16</v>
      </c>
      <c r="M8" s="67">
        <f>IF(COUNT(L$6:L$13)=0,"",(IF(COUNT(L8),ROUND(VLOOKUP($A8,Chéruy2!$V$6:$AE$24,10,FALSE),1),200)))</f>
        <v>3</v>
      </c>
      <c r="N8" s="66">
        <f>IF(ISNA(VLOOKUP($A8,Chéruy2!$V$31:$AE$49,8,FALSE)),"",VLOOKUP($A8,Chéruy2!$V$31:$AE$49,8,FALSE))</f>
        <v>10</v>
      </c>
      <c r="O8" s="67">
        <f>IF(COUNT(N$6:N$13)=0,"",(IF(COUNT(N8),ROUND(VLOOKUP($A8,Chéruy2!$V$31:$AE$49,10,FALSE),1),200)))</f>
        <v>11</v>
      </c>
      <c r="P8" s="66">
        <f>IF(ISNA(VLOOKUP($A8,Chéruy2!$V$56:$AE$74,8,FALSE)),"",VLOOKUP($A8,Chéruy2!$V$56:$AE$74,8,FALSE))</f>
        <v>29</v>
      </c>
      <c r="Q8" s="67">
        <f>IF(COUNT(P$6:P$13)=0,"",(IF(COUNT(P8),ROUND(VLOOKUP($A8,Chéruy2!$V$56:$AE$74,10,FALSE),1),200)))</f>
        <v>1</v>
      </c>
      <c r="R8" s="66">
        <f>IF(ISNA(VLOOKUP($A8,Chéruy2!$V$81:$AE$99,8,FALSE)),"",VLOOKUP($A8,Chéruy2!$V$81:$AE$99,8,FALSE))</f>
        <v>32</v>
      </c>
      <c r="S8" s="67">
        <f>IF(COUNT(R$6:R$13)=0,"",(IF(COUNT(R8),ROUND(VLOOKUP($A8,Chéruy2!$V$81:$AE$99,10,FALSE),1),200)))</f>
        <v>1</v>
      </c>
      <c r="T8" s="66">
        <f t="shared" si="5"/>
        <v>87</v>
      </c>
      <c r="U8" s="67">
        <f t="shared" si="6"/>
        <v>16</v>
      </c>
      <c r="V8" s="66">
        <f t="shared" si="7"/>
        <v>154</v>
      </c>
      <c r="W8" s="67">
        <f t="shared" si="8"/>
        <v>24</v>
      </c>
      <c r="X8" s="24">
        <f t="shared" si="0"/>
        <v>1</v>
      </c>
      <c r="Y8" s="49"/>
      <c r="Z8" s="48">
        <f t="shared" si="1"/>
        <v>8</v>
      </c>
      <c r="AA8" s="48">
        <f t="shared" si="9"/>
        <v>7</v>
      </c>
      <c r="AB8" s="48">
        <f ca="1" t="shared" si="10"/>
        <v>1.007</v>
      </c>
      <c r="AC8" s="48">
        <f t="shared" si="11"/>
        <v>1</v>
      </c>
      <c r="AD8" s="48">
        <f t="shared" si="12"/>
        <v>9</v>
      </c>
      <c r="AE8" s="23" t="str">
        <f ca="1" t="shared" si="13"/>
        <v>Salmo Garonne</v>
      </c>
      <c r="AF8" s="66">
        <f ca="1" t="shared" si="14"/>
        <v>11</v>
      </c>
      <c r="AG8" s="67">
        <f ca="1" t="shared" si="15"/>
        <v>4</v>
      </c>
      <c r="AH8" s="66">
        <f ca="1" t="shared" si="16"/>
        <v>20</v>
      </c>
      <c r="AI8" s="67">
        <f ca="1" t="shared" si="17"/>
        <v>1</v>
      </c>
      <c r="AJ8" s="66">
        <f ca="1" t="shared" si="18"/>
        <v>17</v>
      </c>
      <c r="AK8" s="67">
        <f ca="1" t="shared" si="19"/>
        <v>2</v>
      </c>
      <c r="AL8" s="66">
        <f ca="1" t="shared" si="20"/>
        <v>11</v>
      </c>
      <c r="AM8" s="67">
        <f ca="1" t="shared" si="21"/>
        <v>4</v>
      </c>
      <c r="AN8" s="66">
        <f ca="1" t="shared" si="22"/>
        <v>59</v>
      </c>
      <c r="AO8" s="67">
        <f ca="1" t="shared" si="23"/>
        <v>11</v>
      </c>
      <c r="AP8" s="66">
        <f ca="1" t="shared" si="24"/>
        <v>12</v>
      </c>
      <c r="AQ8" s="67">
        <f ca="1" t="shared" si="25"/>
        <v>5</v>
      </c>
      <c r="AR8" s="66">
        <f ca="1" t="shared" si="26"/>
        <v>21</v>
      </c>
      <c r="AS8" s="67">
        <f ca="1" t="shared" si="27"/>
        <v>4</v>
      </c>
      <c r="AT8" s="66">
        <f ca="1" t="shared" si="28"/>
        <v>13</v>
      </c>
      <c r="AU8" s="67">
        <f ca="1" t="shared" si="29"/>
        <v>8</v>
      </c>
      <c r="AV8" s="66">
        <f ca="1" t="shared" si="30"/>
        <v>26</v>
      </c>
      <c r="AW8" s="67">
        <f ca="1" t="shared" si="31"/>
        <v>2</v>
      </c>
      <c r="AX8" s="66">
        <f ca="1" t="shared" si="32"/>
        <v>72</v>
      </c>
      <c r="AY8" s="67">
        <f ca="1" t="shared" si="33"/>
        <v>19</v>
      </c>
      <c r="AZ8" s="66">
        <f ca="1" t="shared" si="34"/>
        <v>131</v>
      </c>
      <c r="BA8" s="67">
        <f ca="1" t="shared" si="35"/>
        <v>30</v>
      </c>
      <c r="BB8" s="24">
        <f ca="1" t="shared" si="36"/>
        <v>3</v>
      </c>
    </row>
    <row r="9" spans="1:54" ht="15">
      <c r="A9" s="23" t="s">
        <v>84</v>
      </c>
      <c r="B9" s="66">
        <f>IF(ISNA(VLOOKUP($A9,Chéruy1!$V$6:$AE$24,8,FALSE)),"",VLOOKUP($A9,Chéruy1!$V$6:$AE$24,8,FALSE))</f>
        <v>16</v>
      </c>
      <c r="C9" s="67">
        <f>IF(COUNT(B$6:B$13)=0,"",(IF(COUNT(B9),ROUND(VLOOKUP($A9,Chéruy1!$V$6:$AE$24,10,FALSE),1),200)))</f>
        <v>1</v>
      </c>
      <c r="D9" s="66">
        <f>IF(ISNA(VLOOKUP($A9,Chéruy1!$V$31:$AE$49,8,FALSE)),"",VLOOKUP($A9,Chéruy1!$V$31:$AE$49,8,FALSE))</f>
        <v>11</v>
      </c>
      <c r="E9" s="67">
        <f>IF(COUNT(D$6:D$13)=0,"",(IF(COUNT(D9),ROUND(VLOOKUP($A9,Chéruy1!$V$31:$AE$49,10,FALSE),1),200)))</f>
        <v>6</v>
      </c>
      <c r="F9" s="66">
        <f>IF(ISNA(VLOOKUP($A9,Chéruy1!$V$56:$AE$74,8,FALSE)),"",VLOOKUP($A9,Chéruy1!$V$56:$AE$74,8,FALSE))</f>
        <v>19</v>
      </c>
      <c r="G9" s="67">
        <f>IF(COUNT(F$6:F$13)=0,"",(IF(COUNT(F9),ROUND(VLOOKUP($A9,Chéruy1!$V$56:$AE$74,10,FALSE),1),200)))</f>
        <v>5</v>
      </c>
      <c r="H9" s="66">
        <f>IF(ISNA(VLOOKUP($A9,Chéruy1!$V$81:$AE$99,8,FALSE)),"",VLOOKUP($A9,Chéruy1!$V$81:$AE$99,8,FALSE))</f>
        <v>17</v>
      </c>
      <c r="I9" s="67">
        <f>IF(COUNT(H$6:H$13)=0,"",(IF(COUNT(H9),ROUND(VLOOKUP($A9,Chéruy1!$V$81:$AE$99,10,FALSE),1),200)))</f>
        <v>3</v>
      </c>
      <c r="J9" s="66">
        <f t="shared" si="3"/>
        <v>63</v>
      </c>
      <c r="K9" s="67">
        <f t="shared" si="4"/>
        <v>15</v>
      </c>
      <c r="L9" s="66">
        <f>IF(ISNA(VLOOKUP($A9,Chéruy2!$V$6:$AE$24,8,FALSE)),"",VLOOKUP($A9,Chéruy2!$V$6:$AE$24,8,FALSE))</f>
        <v>15</v>
      </c>
      <c r="M9" s="67">
        <f>IF(COUNT(L$6:L$13)=0,"",(IF(COUNT(L9),ROUND(VLOOKUP($A9,Chéruy2!$V$6:$AE$24,10,FALSE),1),200)))</f>
        <v>1</v>
      </c>
      <c r="N9" s="66">
        <f>IF(ISNA(VLOOKUP($A9,Chéruy2!$V$31:$AE$49,8,FALSE)),"",VLOOKUP($A9,Chéruy2!$V$31:$AE$49,8,FALSE))</f>
        <v>24</v>
      </c>
      <c r="O9" s="67">
        <f>IF(COUNT(N$6:N$13)=0,"",(IF(COUNT(N9),ROUND(VLOOKUP($A9,Chéruy2!$V$31:$AE$49,10,FALSE),1),200)))</f>
        <v>1</v>
      </c>
      <c r="P9" s="66">
        <f>IF(ISNA(VLOOKUP($A9,Chéruy2!$V$56:$AE$74,8,FALSE)),"",VLOOKUP($A9,Chéruy2!$V$56:$AE$74,8,FALSE))</f>
        <v>11</v>
      </c>
      <c r="Q9" s="67">
        <f>IF(COUNT(P$6:P$13)=0,"",(IF(COUNT(P9),ROUND(VLOOKUP($A9,Chéruy2!$V$56:$AE$74,10,FALSE),1),200)))</f>
        <v>7</v>
      </c>
      <c r="R9" s="66">
        <f>IF(ISNA(VLOOKUP($A9,Chéruy2!$V$81:$AE$99,8,FALSE)),"",VLOOKUP($A9,Chéruy2!$V$81:$AE$99,8,FALSE))</f>
        <v>20</v>
      </c>
      <c r="S9" s="67">
        <f>IF(COUNT(R$6:R$13)=0,"",(IF(COUNT(R9),ROUND(VLOOKUP($A9,Chéruy2!$V$81:$AE$99,10,FALSE),1),200)))</f>
        <v>4</v>
      </c>
      <c r="T9" s="66">
        <f t="shared" si="5"/>
        <v>70</v>
      </c>
      <c r="U9" s="67">
        <f t="shared" si="6"/>
        <v>13</v>
      </c>
      <c r="V9" s="66">
        <f t="shared" si="7"/>
        <v>133</v>
      </c>
      <c r="W9" s="67">
        <f t="shared" si="8"/>
        <v>28</v>
      </c>
      <c r="X9" s="24">
        <f t="shared" si="0"/>
        <v>2</v>
      </c>
      <c r="Y9" s="49"/>
      <c r="Z9" s="48">
        <f t="shared" si="1"/>
        <v>9</v>
      </c>
      <c r="AA9" s="48">
        <f t="shared" si="9"/>
        <v>8</v>
      </c>
      <c r="AB9" s="48">
        <f ca="1" t="shared" si="10"/>
        <v>2.008</v>
      </c>
      <c r="AC9" s="48">
        <f t="shared" si="11"/>
        <v>2</v>
      </c>
      <c r="AD9" s="48">
        <f t="shared" si="12"/>
        <v>10</v>
      </c>
      <c r="AE9" s="23" t="str">
        <f ca="1" t="shared" si="13"/>
        <v>Salmo Toc</v>
      </c>
      <c r="AF9" s="66">
        <f ca="1" t="shared" si="14"/>
        <v>10</v>
      </c>
      <c r="AG9" s="67">
        <f ca="1" t="shared" si="15"/>
        <v>6</v>
      </c>
      <c r="AH9" s="66">
        <f ca="1" t="shared" si="16"/>
        <v>15</v>
      </c>
      <c r="AI9" s="67">
        <f ca="1" t="shared" si="17"/>
        <v>2</v>
      </c>
      <c r="AJ9" s="66">
        <f ca="1" t="shared" si="18"/>
        <v>13</v>
      </c>
      <c r="AK9" s="67">
        <f ca="1" t="shared" si="19"/>
        <v>6</v>
      </c>
      <c r="AL9" s="66">
        <f ca="1" t="shared" si="20"/>
        <v>10</v>
      </c>
      <c r="AM9" s="67">
        <f ca="1" t="shared" si="21"/>
        <v>5</v>
      </c>
      <c r="AN9" s="66">
        <f ca="1" t="shared" si="22"/>
        <v>48</v>
      </c>
      <c r="AO9" s="67">
        <f ca="1" t="shared" si="23"/>
        <v>19</v>
      </c>
      <c r="AP9" s="66">
        <f ca="1" t="shared" si="24"/>
        <v>6</v>
      </c>
      <c r="AQ9" s="67">
        <f ca="1" t="shared" si="25"/>
        <v>9</v>
      </c>
      <c r="AR9" s="66">
        <f ca="1" t="shared" si="26"/>
        <v>22</v>
      </c>
      <c r="AS9" s="67">
        <f ca="1" t="shared" si="27"/>
        <v>3</v>
      </c>
      <c r="AT9" s="66">
        <f ca="1" t="shared" si="28"/>
        <v>22</v>
      </c>
      <c r="AU9" s="67">
        <f ca="1" t="shared" si="29"/>
        <v>3</v>
      </c>
      <c r="AV9" s="66">
        <f ca="1" t="shared" si="30"/>
        <v>17</v>
      </c>
      <c r="AW9" s="67">
        <f ca="1" t="shared" si="31"/>
        <v>6</v>
      </c>
      <c r="AX9" s="66">
        <f ca="1" t="shared" si="32"/>
        <v>67</v>
      </c>
      <c r="AY9" s="67">
        <f ca="1" t="shared" si="33"/>
        <v>21</v>
      </c>
      <c r="AZ9" s="66">
        <f ca="1" t="shared" si="34"/>
        <v>115</v>
      </c>
      <c r="BA9" s="67">
        <f ca="1" t="shared" si="35"/>
        <v>40</v>
      </c>
      <c r="BB9" s="24">
        <f ca="1" t="shared" si="36"/>
        <v>4</v>
      </c>
    </row>
    <row r="10" spans="1:54" ht="15">
      <c r="A10" s="23" t="s">
        <v>80</v>
      </c>
      <c r="B10" s="66">
        <f>IF(ISNA(VLOOKUP($A10,Chéruy1!$V$6:$AE$24,8,FALSE)),"",VLOOKUP($A10,Chéruy1!$V$6:$AE$24,8,FALSE))</f>
        <v>11</v>
      </c>
      <c r="C10" s="67">
        <f>IF(COUNT(B$6:B$13)=0,"",(IF(COUNT(B10),ROUND(VLOOKUP($A10,Chéruy1!$V$6:$AE$24,10,FALSE),1),200)))</f>
        <v>4</v>
      </c>
      <c r="D10" s="66">
        <f>IF(ISNA(VLOOKUP($A10,Chéruy1!$V$31:$AE$49,8,FALSE)),"",VLOOKUP($A10,Chéruy1!$V$31:$AE$49,8,FALSE))</f>
        <v>20</v>
      </c>
      <c r="E10" s="67">
        <f>IF(COUNT(D$6:D$13)=0,"",(IF(COUNT(D10),ROUND(VLOOKUP($A10,Chéruy1!$V$31:$AE$49,10,FALSE),1),200)))</f>
        <v>1</v>
      </c>
      <c r="F10" s="66">
        <f>IF(ISNA(VLOOKUP($A10,Chéruy1!$V$56:$AE$74,8,FALSE)),"",VLOOKUP($A10,Chéruy1!$V$56:$AE$74,8,FALSE))</f>
        <v>17</v>
      </c>
      <c r="G10" s="67">
        <f>IF(COUNT(F$6:F$13)=0,"",(IF(COUNT(F10),ROUND(VLOOKUP($A10,Chéruy1!$V$56:$AE$74,10,FALSE),1),200)))</f>
        <v>2</v>
      </c>
      <c r="H10" s="66">
        <f>IF(ISNA(VLOOKUP($A10,Chéruy1!$V$81:$AE$99,8,FALSE)),"",VLOOKUP($A10,Chéruy1!$V$81:$AE$99,8,FALSE))</f>
        <v>11</v>
      </c>
      <c r="I10" s="67">
        <f>IF(COUNT(H$6:H$13)=0,"",(IF(COUNT(H10),ROUND(VLOOKUP($A10,Chéruy1!$V$81:$AE$99,10,FALSE),1),200)))</f>
        <v>4</v>
      </c>
      <c r="J10" s="66">
        <f t="shared" si="3"/>
        <v>59</v>
      </c>
      <c r="K10" s="67">
        <f t="shared" si="4"/>
        <v>11</v>
      </c>
      <c r="L10" s="66">
        <f>IF(ISNA(VLOOKUP($A10,Chéruy2!$V$6:$AE$24,8,FALSE)),"",VLOOKUP($A10,Chéruy2!$V$6:$AE$24,8,FALSE))</f>
        <v>12</v>
      </c>
      <c r="M10" s="67">
        <f>IF(COUNT(L$6:L$13)=0,"",(IF(COUNT(L10),ROUND(VLOOKUP($A10,Chéruy2!$V$6:$AE$24,10,FALSE),1),200)))</f>
        <v>5</v>
      </c>
      <c r="N10" s="66">
        <f>IF(ISNA(VLOOKUP($A10,Chéruy2!$V$31:$AE$49,8,FALSE)),"",VLOOKUP($A10,Chéruy2!$V$31:$AE$49,8,FALSE))</f>
        <v>21</v>
      </c>
      <c r="O10" s="67">
        <f>IF(COUNT(N$6:N$13)=0,"",(IF(COUNT(N10),ROUND(VLOOKUP($A10,Chéruy2!$V$31:$AE$49,10,FALSE),1),200)))</f>
        <v>4</v>
      </c>
      <c r="P10" s="66">
        <f>IF(ISNA(VLOOKUP($A10,Chéruy2!$V$56:$AE$74,8,FALSE)),"",VLOOKUP($A10,Chéruy2!$V$56:$AE$74,8,FALSE))</f>
        <v>13</v>
      </c>
      <c r="Q10" s="67">
        <f>IF(COUNT(P$6:P$13)=0,"",(IF(COUNT(P10),ROUND(VLOOKUP($A10,Chéruy2!$V$56:$AE$74,10,FALSE),1),200)))</f>
        <v>8</v>
      </c>
      <c r="R10" s="66">
        <f>IF(ISNA(VLOOKUP($A10,Chéruy2!$V$81:$AE$99,8,FALSE)),"",VLOOKUP($A10,Chéruy2!$V$81:$AE$99,8,FALSE))</f>
        <v>26</v>
      </c>
      <c r="S10" s="67">
        <f>IF(COUNT(R$6:R$13)=0,"",(IF(COUNT(R10),ROUND(VLOOKUP($A10,Chéruy2!$V$81:$AE$99,10,FALSE),1),200)))</f>
        <v>2</v>
      </c>
      <c r="T10" s="66">
        <f t="shared" si="5"/>
        <v>72</v>
      </c>
      <c r="U10" s="67">
        <f t="shared" si="6"/>
        <v>19</v>
      </c>
      <c r="V10" s="66">
        <f t="shared" si="7"/>
        <v>131</v>
      </c>
      <c r="W10" s="67">
        <f t="shared" si="8"/>
        <v>30</v>
      </c>
      <c r="X10" s="24">
        <f t="shared" si="0"/>
        <v>3</v>
      </c>
      <c r="Y10" s="49"/>
      <c r="Z10" s="48">
        <f t="shared" si="1"/>
        <v>10</v>
      </c>
      <c r="AA10" s="48">
        <f t="shared" si="9"/>
        <v>9</v>
      </c>
      <c r="AB10" s="48">
        <f ca="1" t="shared" si="10"/>
        <v>3.009</v>
      </c>
      <c r="AC10" s="48">
        <f t="shared" si="11"/>
        <v>3</v>
      </c>
      <c r="AD10" s="48">
        <f t="shared" si="12"/>
        <v>6</v>
      </c>
      <c r="AE10" s="23" t="str">
        <f ca="1" t="shared" si="13"/>
        <v>No Kill 09</v>
      </c>
      <c r="AF10" s="66">
        <f ca="1" t="shared" si="14"/>
        <v>12</v>
      </c>
      <c r="AG10" s="67">
        <f ca="1" t="shared" si="15"/>
        <v>3</v>
      </c>
      <c r="AH10" s="66">
        <f ca="1" t="shared" si="16"/>
        <v>14</v>
      </c>
      <c r="AI10" s="67">
        <f ca="1" t="shared" si="17"/>
        <v>4</v>
      </c>
      <c r="AJ10" s="66">
        <f ca="1" t="shared" si="18"/>
        <v>14</v>
      </c>
      <c r="AK10" s="67">
        <f ca="1" t="shared" si="19"/>
        <v>4</v>
      </c>
      <c r="AL10" s="66">
        <f ca="1" t="shared" si="20"/>
        <v>9</v>
      </c>
      <c r="AM10" s="67">
        <f ca="1" t="shared" si="21"/>
        <v>7</v>
      </c>
      <c r="AN10" s="66">
        <f ca="1" t="shared" si="22"/>
        <v>49</v>
      </c>
      <c r="AO10" s="67">
        <f ca="1" t="shared" si="23"/>
        <v>18</v>
      </c>
      <c r="AP10" s="66">
        <f ca="1" t="shared" si="24"/>
        <v>11</v>
      </c>
      <c r="AQ10" s="67">
        <f ca="1" t="shared" si="25"/>
        <v>6</v>
      </c>
      <c r="AR10" s="66">
        <f ca="1" t="shared" si="26"/>
        <v>13</v>
      </c>
      <c r="AS10" s="67">
        <f ca="1" t="shared" si="27"/>
        <v>7</v>
      </c>
      <c r="AT10" s="66">
        <f ca="1" t="shared" si="28"/>
        <v>16</v>
      </c>
      <c r="AU10" s="67">
        <f ca="1" t="shared" si="29"/>
        <v>4</v>
      </c>
      <c r="AV10" s="66">
        <f ca="1" t="shared" si="30"/>
        <v>17</v>
      </c>
      <c r="AW10" s="67">
        <f ca="1" t="shared" si="31"/>
        <v>7</v>
      </c>
      <c r="AX10" s="66">
        <f ca="1" t="shared" si="32"/>
        <v>57</v>
      </c>
      <c r="AY10" s="67">
        <f ca="1" t="shared" si="33"/>
        <v>24</v>
      </c>
      <c r="AZ10" s="66">
        <f ca="1" t="shared" si="34"/>
        <v>106</v>
      </c>
      <c r="BA10" s="67">
        <f ca="1" t="shared" si="35"/>
        <v>42</v>
      </c>
      <c r="BB10" s="24">
        <f ca="1" t="shared" si="36"/>
        <v>5</v>
      </c>
    </row>
    <row r="11" spans="1:54" ht="15">
      <c r="A11" s="23" t="s">
        <v>81</v>
      </c>
      <c r="B11" s="66">
        <f>IF(ISNA(VLOOKUP($A11,Chéruy1!$V$6:$AE$24,8,FALSE)),"",VLOOKUP($A11,Chéruy1!$V$6:$AE$24,8,FALSE))</f>
        <v>10</v>
      </c>
      <c r="C11" s="67">
        <f>IF(COUNT(B$6:B$13)=0,"",(IF(COUNT(B11),ROUND(VLOOKUP($A11,Chéruy1!$V$6:$AE$24,10,FALSE),1),200)))</f>
        <v>6</v>
      </c>
      <c r="D11" s="66">
        <f>IF(ISNA(VLOOKUP($A11,Chéruy1!$V$31:$AE$49,8,FALSE)),"",VLOOKUP($A11,Chéruy1!$V$31:$AE$49,8,FALSE))</f>
        <v>15</v>
      </c>
      <c r="E11" s="67">
        <f>IF(COUNT(D$6:D$13)=0,"",(IF(COUNT(D11),ROUND(VLOOKUP($A11,Chéruy1!$V$31:$AE$49,10,FALSE),1),200)))</f>
        <v>2</v>
      </c>
      <c r="F11" s="66">
        <f>IF(ISNA(VLOOKUP($A11,Chéruy1!$V$56:$AE$74,8,FALSE)),"",VLOOKUP($A11,Chéruy1!$V$56:$AE$74,8,FALSE))</f>
        <v>13</v>
      </c>
      <c r="G11" s="67">
        <f>IF(COUNT(F$6:F$13)=0,"",(IF(COUNT(F11),ROUND(VLOOKUP($A11,Chéruy1!$V$56:$AE$74,10,FALSE),1),200)))</f>
        <v>6</v>
      </c>
      <c r="H11" s="66">
        <f>IF(ISNA(VLOOKUP($A11,Chéruy1!$V$81:$AE$99,8,FALSE)),"",VLOOKUP($A11,Chéruy1!$V$81:$AE$99,8,FALSE))</f>
        <v>10</v>
      </c>
      <c r="I11" s="67">
        <f>IF(COUNT(H$6:H$13)=0,"",(IF(COUNT(H11),ROUND(VLOOKUP($A11,Chéruy1!$V$81:$AE$99,10,FALSE),1),200)))</f>
        <v>5</v>
      </c>
      <c r="J11" s="66">
        <f t="shared" si="3"/>
        <v>48</v>
      </c>
      <c r="K11" s="67">
        <f t="shared" si="4"/>
        <v>19</v>
      </c>
      <c r="L11" s="66">
        <f>IF(ISNA(VLOOKUP($A11,Chéruy2!$V$6:$AE$24,8,FALSE)),"",VLOOKUP($A11,Chéruy2!$V$6:$AE$24,8,FALSE))</f>
        <v>6</v>
      </c>
      <c r="M11" s="67">
        <f>IF(COUNT(L$6:L$13)=0,"",(IF(COUNT(L11),ROUND(VLOOKUP($A11,Chéruy2!$V$6:$AE$24,10,FALSE),1),200)))</f>
        <v>9</v>
      </c>
      <c r="N11" s="66">
        <f>IF(ISNA(VLOOKUP($A11,Chéruy2!$V$31:$AE$49,8,FALSE)),"",VLOOKUP($A11,Chéruy2!$V$31:$AE$49,8,FALSE))</f>
        <v>22</v>
      </c>
      <c r="O11" s="67">
        <f>IF(COUNT(N$6:N$13)=0,"",(IF(COUNT(N11),ROUND(VLOOKUP($A11,Chéruy2!$V$31:$AE$49,10,FALSE),1),200)))</f>
        <v>3</v>
      </c>
      <c r="P11" s="66">
        <f>IF(ISNA(VLOOKUP($A11,Chéruy2!$V$56:$AE$74,8,FALSE)),"",VLOOKUP($A11,Chéruy2!$V$56:$AE$74,8,FALSE))</f>
        <v>22</v>
      </c>
      <c r="Q11" s="67">
        <f>IF(COUNT(P$6:P$13)=0,"",(IF(COUNT(P11),ROUND(VLOOKUP($A11,Chéruy2!$V$56:$AE$74,10,FALSE),1),200)))</f>
        <v>3</v>
      </c>
      <c r="R11" s="66">
        <f>IF(ISNA(VLOOKUP($A11,Chéruy2!$V$81:$AE$99,8,FALSE)),"",VLOOKUP($A11,Chéruy2!$V$81:$AE$99,8,FALSE))</f>
        <v>17</v>
      </c>
      <c r="S11" s="67">
        <f>IF(COUNT(R$6:R$13)=0,"",(IF(COUNT(R11),ROUND(VLOOKUP($A11,Chéruy2!$V$81:$AE$99,10,FALSE),1),200)))</f>
        <v>6</v>
      </c>
      <c r="T11" s="66">
        <f t="shared" si="5"/>
        <v>67</v>
      </c>
      <c r="U11" s="67">
        <f t="shared" si="6"/>
        <v>21</v>
      </c>
      <c r="V11" s="66">
        <f t="shared" si="7"/>
        <v>115</v>
      </c>
      <c r="W11" s="67">
        <f t="shared" si="8"/>
        <v>40</v>
      </c>
      <c r="X11" s="24">
        <f t="shared" si="0"/>
        <v>4</v>
      </c>
      <c r="Y11" s="49"/>
      <c r="Z11" s="48">
        <f t="shared" si="1"/>
        <v>11</v>
      </c>
      <c r="AA11" s="48">
        <f t="shared" si="9"/>
        <v>10</v>
      </c>
      <c r="AB11" s="48">
        <f ca="1" t="shared" si="10"/>
        <v>4.01</v>
      </c>
      <c r="AC11" s="48">
        <f t="shared" si="11"/>
        <v>4</v>
      </c>
      <c r="AD11" s="48">
        <f t="shared" si="12"/>
        <v>11</v>
      </c>
      <c r="AE11" s="23" t="str">
        <f ca="1" t="shared" si="13"/>
        <v>Truite Passion</v>
      </c>
      <c r="AF11" s="66">
        <f ca="1" t="shared" si="14"/>
        <v>5</v>
      </c>
      <c r="AG11" s="67">
        <f ca="1" t="shared" si="15"/>
        <v>9</v>
      </c>
      <c r="AH11" s="66">
        <f ca="1" t="shared" si="16"/>
        <v>9</v>
      </c>
      <c r="AI11" s="67">
        <f ca="1" t="shared" si="17"/>
        <v>9</v>
      </c>
      <c r="AJ11" s="66">
        <f ca="1" t="shared" si="18"/>
        <v>12</v>
      </c>
      <c r="AK11" s="67">
        <f ca="1" t="shared" si="19"/>
        <v>7</v>
      </c>
      <c r="AL11" s="66">
        <f ca="1" t="shared" si="20"/>
        <v>6</v>
      </c>
      <c r="AM11" s="67">
        <f ca="1" t="shared" si="21"/>
        <v>11</v>
      </c>
      <c r="AN11" s="66">
        <f ca="1" t="shared" si="22"/>
        <v>32</v>
      </c>
      <c r="AO11" s="67">
        <f ca="1" t="shared" si="23"/>
        <v>36</v>
      </c>
      <c r="AP11" s="66">
        <f ca="1" t="shared" si="24"/>
        <v>13</v>
      </c>
      <c r="AQ11" s="67">
        <f ca="1" t="shared" si="25"/>
        <v>4</v>
      </c>
      <c r="AR11" s="66">
        <f ca="1" t="shared" si="26"/>
        <v>10</v>
      </c>
      <c r="AS11" s="67">
        <f ca="1" t="shared" si="27"/>
        <v>10</v>
      </c>
      <c r="AT11" s="66">
        <f ca="1" t="shared" si="28"/>
        <v>26</v>
      </c>
      <c r="AU11" s="67">
        <f ca="1" t="shared" si="29"/>
        <v>2</v>
      </c>
      <c r="AV11" s="66">
        <f ca="1" t="shared" si="30"/>
        <v>19</v>
      </c>
      <c r="AW11" s="67">
        <f ca="1" t="shared" si="31"/>
        <v>5</v>
      </c>
      <c r="AX11" s="66">
        <f ca="1" t="shared" si="32"/>
        <v>68</v>
      </c>
      <c r="AY11" s="67">
        <f ca="1" t="shared" si="33"/>
        <v>21</v>
      </c>
      <c r="AZ11" s="66">
        <f ca="1" t="shared" si="34"/>
        <v>100</v>
      </c>
      <c r="BA11" s="67">
        <f ca="1" t="shared" si="35"/>
        <v>57</v>
      </c>
      <c r="BB11" s="24">
        <f ca="1" t="shared" si="36"/>
        <v>6</v>
      </c>
    </row>
    <row r="12" spans="1:54" ht="15">
      <c r="A12" s="23" t="s">
        <v>82</v>
      </c>
      <c r="B12" s="66">
        <f>IF(ISNA(VLOOKUP($A12,Chéruy1!$V$6:$AE$24,8,FALSE)),"",VLOOKUP($A12,Chéruy1!$V$6:$AE$24,8,FALSE))</f>
        <v>5</v>
      </c>
      <c r="C12" s="67">
        <f>IF(COUNT(B$6:B$13)=0,"",(IF(COUNT(B12),ROUND(VLOOKUP($A12,Chéruy1!$V$6:$AE$24,10,FALSE),1),200)))</f>
        <v>9</v>
      </c>
      <c r="D12" s="66">
        <f>IF(ISNA(VLOOKUP($A12,Chéruy1!$V$31:$AE$49,8,FALSE)),"",VLOOKUP($A12,Chéruy1!$V$31:$AE$49,8,FALSE))</f>
        <v>9</v>
      </c>
      <c r="E12" s="67">
        <f>IF(COUNT(D$6:D$13)=0,"",(IF(COUNT(D12),ROUND(VLOOKUP($A12,Chéruy1!$V$31:$AE$49,10,FALSE),1),200)))</f>
        <v>9</v>
      </c>
      <c r="F12" s="66">
        <f>IF(ISNA(VLOOKUP($A12,Chéruy1!$V$56:$AE$74,8,FALSE)),"",VLOOKUP($A12,Chéruy1!$V$56:$AE$74,8,FALSE))</f>
        <v>12</v>
      </c>
      <c r="G12" s="67">
        <f>IF(COUNT(F$6:F$13)=0,"",(IF(COUNT(F12),ROUND(VLOOKUP($A12,Chéruy1!$V$56:$AE$74,10,FALSE),1),200)))</f>
        <v>7</v>
      </c>
      <c r="H12" s="66">
        <f>IF(ISNA(VLOOKUP($A12,Chéruy1!$V$81:$AE$99,8,FALSE)),"",VLOOKUP($A12,Chéruy1!$V$81:$AE$99,8,FALSE))</f>
        <v>6</v>
      </c>
      <c r="I12" s="67">
        <f>IF(COUNT(H$6:H$13)=0,"",(IF(COUNT(H12),ROUND(VLOOKUP($A12,Chéruy1!$V$81:$AE$99,10,FALSE),1),200)))</f>
        <v>11</v>
      </c>
      <c r="J12" s="66">
        <f t="shared" si="3"/>
        <v>32</v>
      </c>
      <c r="K12" s="67">
        <f t="shared" si="4"/>
        <v>36</v>
      </c>
      <c r="L12" s="66">
        <f>IF(ISNA(VLOOKUP($A12,Chéruy2!$V$6:$AE$24,8,FALSE)),"",VLOOKUP($A12,Chéruy2!$V$6:$AE$24,8,FALSE))</f>
        <v>13</v>
      </c>
      <c r="M12" s="67">
        <f>IF(COUNT(L$6:L$13)=0,"",(IF(COUNT(L12),ROUND(VLOOKUP($A12,Chéruy2!$V$6:$AE$24,10,FALSE),1),200)))</f>
        <v>4</v>
      </c>
      <c r="N12" s="66">
        <f>IF(ISNA(VLOOKUP($A12,Chéruy2!$V$31:$AE$49,8,FALSE)),"",VLOOKUP($A12,Chéruy2!$V$31:$AE$49,8,FALSE))</f>
        <v>10</v>
      </c>
      <c r="O12" s="67">
        <f>IF(COUNT(N$6:N$13)=0,"",(IF(COUNT(N12),ROUND(VLOOKUP($A12,Chéruy2!$V$31:$AE$49,10,FALSE),1),200)))</f>
        <v>10</v>
      </c>
      <c r="P12" s="66">
        <f>IF(ISNA(VLOOKUP($A12,Chéruy2!$V$56:$AE$74,8,FALSE)),"",VLOOKUP($A12,Chéruy2!$V$56:$AE$74,8,FALSE))</f>
        <v>26</v>
      </c>
      <c r="Q12" s="67">
        <f>IF(COUNT(P$6:P$13)=0,"",(IF(COUNT(P12),ROUND(VLOOKUP($A12,Chéruy2!$V$56:$AE$74,10,FALSE),1),200)))</f>
        <v>2</v>
      </c>
      <c r="R12" s="66">
        <f>IF(ISNA(VLOOKUP($A12,Chéruy2!$V$81:$AE$99,8,FALSE)),"",VLOOKUP($A12,Chéruy2!$V$81:$AE$99,8,FALSE))</f>
        <v>19</v>
      </c>
      <c r="S12" s="67">
        <f>IF(COUNT(R$6:R$13)=0,"",(IF(COUNT(R12),ROUND(VLOOKUP($A12,Chéruy2!$V$81:$AE$99,10,FALSE),1),200)))</f>
        <v>5</v>
      </c>
      <c r="T12" s="66">
        <f t="shared" si="5"/>
        <v>68</v>
      </c>
      <c r="U12" s="67">
        <f t="shared" si="6"/>
        <v>21</v>
      </c>
      <c r="V12" s="66">
        <f t="shared" si="7"/>
        <v>100</v>
      </c>
      <c r="W12" s="67">
        <f t="shared" si="8"/>
        <v>57</v>
      </c>
      <c r="X12" s="24">
        <f t="shared" si="0"/>
        <v>6</v>
      </c>
      <c r="Y12" s="49"/>
      <c r="Z12" s="48">
        <f t="shared" si="1"/>
        <v>12</v>
      </c>
      <c r="AA12" s="48">
        <f t="shared" si="9"/>
        <v>11</v>
      </c>
      <c r="AB12" s="48">
        <f ca="1" t="shared" si="10"/>
        <v>6.011</v>
      </c>
      <c r="AC12" s="48">
        <f t="shared" si="11"/>
        <v>6</v>
      </c>
      <c r="AD12" s="48">
        <f t="shared" si="12"/>
        <v>12</v>
      </c>
      <c r="AE12" s="23" t="str">
        <f ca="1" t="shared" si="13"/>
        <v>Truite Toc</v>
      </c>
      <c r="AF12" s="66">
        <f ca="1" t="shared" si="14"/>
        <v>8</v>
      </c>
      <c r="AG12" s="67">
        <f ca="1" t="shared" si="15"/>
        <v>7</v>
      </c>
      <c r="AH12" s="66">
        <f ca="1" t="shared" si="16"/>
        <v>8</v>
      </c>
      <c r="AI12" s="67">
        <f ca="1" t="shared" si="17"/>
        <v>12</v>
      </c>
      <c r="AJ12" s="66">
        <f ca="1" t="shared" si="18"/>
        <v>9</v>
      </c>
      <c r="AK12" s="67">
        <f ca="1" t="shared" si="19"/>
        <v>10</v>
      </c>
      <c r="AL12" s="66">
        <f ca="1" t="shared" si="20"/>
        <v>9</v>
      </c>
      <c r="AM12" s="67">
        <f ca="1" t="shared" si="21"/>
        <v>6</v>
      </c>
      <c r="AN12" s="66">
        <f ca="1" t="shared" si="22"/>
        <v>34</v>
      </c>
      <c r="AO12" s="67">
        <f ca="1" t="shared" si="23"/>
        <v>35</v>
      </c>
      <c r="AP12" s="66">
        <f ca="1" t="shared" si="24"/>
        <v>4</v>
      </c>
      <c r="AQ12" s="67">
        <f ca="1" t="shared" si="25"/>
        <v>12</v>
      </c>
      <c r="AR12" s="66">
        <f ca="1" t="shared" si="26"/>
        <v>28</v>
      </c>
      <c r="AS12" s="67">
        <f ca="1" t="shared" si="27"/>
        <v>2</v>
      </c>
      <c r="AT12" s="66">
        <f ca="1" t="shared" si="28"/>
        <v>10</v>
      </c>
      <c r="AU12" s="67">
        <f ca="1" t="shared" si="29"/>
        <v>9</v>
      </c>
      <c r="AV12" s="66">
        <f ca="1" t="shared" si="30"/>
        <v>17</v>
      </c>
      <c r="AW12" s="67">
        <f ca="1" t="shared" si="31"/>
        <v>8</v>
      </c>
      <c r="AX12" s="66">
        <f ca="1" t="shared" si="32"/>
        <v>59</v>
      </c>
      <c r="AY12" s="67">
        <f ca="1" t="shared" si="33"/>
        <v>31</v>
      </c>
      <c r="AZ12" s="66">
        <f ca="1" t="shared" si="34"/>
        <v>93</v>
      </c>
      <c r="BA12" s="67">
        <f ca="1" t="shared" si="35"/>
        <v>66</v>
      </c>
      <c r="BB12" s="24">
        <f ca="1" t="shared" si="36"/>
        <v>7</v>
      </c>
    </row>
    <row r="13" spans="1:54" ht="15.75" thickBot="1">
      <c r="A13" s="25" t="s">
        <v>83</v>
      </c>
      <c r="B13" s="68">
        <f>IF(ISNA(VLOOKUP($A13,Chéruy1!$V$6:$AE$24,8,FALSE)),"",VLOOKUP($A13,Chéruy1!$V$6:$AE$24,8,FALSE))</f>
        <v>8</v>
      </c>
      <c r="C13" s="69">
        <f>IF(COUNT(B$6:B$13)=0,"",(IF(COUNT(B13),ROUND(VLOOKUP($A13,Chéruy1!$V$6:$AE$24,10,FALSE),1),200)))</f>
        <v>7</v>
      </c>
      <c r="D13" s="68">
        <f>IF(ISNA(VLOOKUP($A13,Chéruy1!$V$31:$AE$49,8,FALSE)),"",VLOOKUP($A13,Chéruy1!$V$31:$AE$49,8,FALSE))</f>
        <v>8</v>
      </c>
      <c r="E13" s="69">
        <f>IF(COUNT(D$6:D$13)=0,"",(IF(COUNT(D13),ROUND(VLOOKUP($A13,Chéruy1!$V$31:$AE$49,10,FALSE),1),200)))</f>
        <v>12</v>
      </c>
      <c r="F13" s="68">
        <f>IF(ISNA(VLOOKUP($A13,Chéruy1!$V$56:$AE$74,8,FALSE)),"",VLOOKUP($A13,Chéruy1!$V$56:$AE$74,8,FALSE))</f>
        <v>9</v>
      </c>
      <c r="G13" s="69">
        <f>IF(COUNT(F$6:F$13)=0,"",(IF(COUNT(F13),ROUND(VLOOKUP($A13,Chéruy1!$V$56:$AE$74,10,FALSE),1),200)))</f>
        <v>10</v>
      </c>
      <c r="H13" s="68">
        <f>IF(ISNA(VLOOKUP($A13,Chéruy1!$V$81:$AE$99,8,FALSE)),"",VLOOKUP($A13,Chéruy1!$V$81:$AE$99,8,FALSE))</f>
        <v>9</v>
      </c>
      <c r="I13" s="69">
        <f>IF(COUNT(H$6:H$13)=0,"",(IF(COUNT(H13),ROUND(VLOOKUP($A13,Chéruy1!$V$81:$AE$99,10,FALSE),1),200)))</f>
        <v>6</v>
      </c>
      <c r="J13" s="68">
        <f t="shared" si="3"/>
        <v>34</v>
      </c>
      <c r="K13" s="69">
        <f t="shared" si="4"/>
        <v>35</v>
      </c>
      <c r="L13" s="68">
        <f>IF(ISNA(VLOOKUP($A13,Chéruy2!$V$6:$AE$24,8,FALSE)),"",VLOOKUP($A13,Chéruy2!$V$6:$AE$24,8,FALSE))</f>
        <v>4</v>
      </c>
      <c r="M13" s="69">
        <f>IF(COUNT(L$6:L$13)=0,"",(IF(COUNT(L13),ROUND(VLOOKUP($A13,Chéruy2!$V$6:$AE$24,10,FALSE),1),200)))</f>
        <v>12</v>
      </c>
      <c r="N13" s="68">
        <f>IF(ISNA(VLOOKUP($A13,Chéruy2!$V$31:$AE$49,8,FALSE)),"",VLOOKUP($A13,Chéruy2!$V$31:$AE$49,8,FALSE))</f>
        <v>28</v>
      </c>
      <c r="O13" s="69">
        <f>IF(COUNT(N$6:N$13)=0,"",(IF(COUNT(N13),ROUND(VLOOKUP($A13,Chéruy2!$V$31:$AE$49,10,FALSE),1),200)))</f>
        <v>2</v>
      </c>
      <c r="P13" s="68">
        <f>IF(ISNA(VLOOKUP($A13,Chéruy2!$V$56:$AE$74,8,FALSE)),"",VLOOKUP($A13,Chéruy2!$V$56:$AE$74,8,FALSE))</f>
        <v>10</v>
      </c>
      <c r="Q13" s="69">
        <f>IF(COUNT(P$6:P$13)=0,"",(IF(COUNT(P13),ROUND(VLOOKUP($A13,Chéruy2!$V$56:$AE$74,10,FALSE),1),200)))</f>
        <v>9</v>
      </c>
      <c r="R13" s="68">
        <f>IF(ISNA(VLOOKUP($A13,Chéruy2!$V$81:$AE$99,8,FALSE)),"",VLOOKUP($A13,Chéruy2!$V$81:$AE$99,8,FALSE))</f>
        <v>17</v>
      </c>
      <c r="S13" s="69">
        <f>IF(COUNT(R$6:R$13)=0,"",(IF(COUNT(R13),ROUND(VLOOKUP($A13,Chéruy2!$V$81:$AE$99,10,FALSE),1),200)))</f>
        <v>8</v>
      </c>
      <c r="T13" s="68">
        <f t="shared" si="5"/>
        <v>59</v>
      </c>
      <c r="U13" s="69">
        <f t="shared" si="6"/>
        <v>31</v>
      </c>
      <c r="V13" s="68">
        <f t="shared" si="7"/>
        <v>93</v>
      </c>
      <c r="W13" s="69">
        <f t="shared" si="8"/>
        <v>66</v>
      </c>
      <c r="X13" s="38">
        <f t="shared" si="0"/>
        <v>7</v>
      </c>
      <c r="Y13" s="49"/>
      <c r="Z13" s="48">
        <f t="shared" si="1"/>
        <v>13</v>
      </c>
      <c r="AA13" s="48">
        <f t="shared" si="9"/>
        <v>12</v>
      </c>
      <c r="AB13" s="48">
        <f ca="1" t="shared" si="10"/>
        <v>7.012</v>
      </c>
      <c r="AC13" s="48">
        <f t="shared" si="11"/>
        <v>7</v>
      </c>
      <c r="AD13" s="48">
        <f t="shared" si="12"/>
        <v>5</v>
      </c>
      <c r="AE13" s="25" t="str">
        <f ca="1" t="shared" si="13"/>
        <v>APG38</v>
      </c>
      <c r="AF13" s="68">
        <f ca="1" t="shared" si="14"/>
        <v>3</v>
      </c>
      <c r="AG13" s="69">
        <f ca="1" t="shared" si="15"/>
        <v>13</v>
      </c>
      <c r="AH13" s="68">
        <f ca="1" t="shared" si="16"/>
        <v>9</v>
      </c>
      <c r="AI13" s="69">
        <f ca="1" t="shared" si="17"/>
        <v>11</v>
      </c>
      <c r="AJ13" s="68">
        <f ca="1" t="shared" si="18"/>
        <v>7</v>
      </c>
      <c r="AK13" s="69">
        <f ca="1" t="shared" si="19"/>
        <v>11</v>
      </c>
      <c r="AL13" s="68">
        <f ca="1" t="shared" si="20"/>
        <v>22</v>
      </c>
      <c r="AM13" s="69">
        <f ca="1" t="shared" si="21"/>
        <v>1</v>
      </c>
      <c r="AN13" s="68">
        <f ca="1" t="shared" si="22"/>
        <v>41</v>
      </c>
      <c r="AO13" s="69">
        <f ca="1" t="shared" si="23"/>
        <v>36</v>
      </c>
      <c r="AP13" s="68">
        <f ca="1" t="shared" si="24"/>
        <v>4</v>
      </c>
      <c r="AQ13" s="69">
        <f ca="1" t="shared" si="25"/>
        <v>11</v>
      </c>
      <c r="AR13" s="68">
        <f ca="1" t="shared" si="26"/>
        <v>15</v>
      </c>
      <c r="AS13" s="69">
        <f ca="1" t="shared" si="27"/>
        <v>6</v>
      </c>
      <c r="AT13" s="68">
        <f ca="1" t="shared" si="28"/>
        <v>7</v>
      </c>
      <c r="AU13" s="69">
        <f ca="1" t="shared" si="29"/>
        <v>10</v>
      </c>
      <c r="AV13" s="68">
        <f ca="1" t="shared" si="30"/>
        <v>14</v>
      </c>
      <c r="AW13" s="69">
        <f ca="1" t="shared" si="31"/>
        <v>9</v>
      </c>
      <c r="AX13" s="68">
        <f ca="1" t="shared" si="32"/>
        <v>40</v>
      </c>
      <c r="AY13" s="69">
        <f ca="1" t="shared" si="33"/>
        <v>36</v>
      </c>
      <c r="AZ13" s="68">
        <f ca="1" t="shared" si="34"/>
        <v>81</v>
      </c>
      <c r="BA13" s="69">
        <f ca="1" t="shared" si="35"/>
        <v>72</v>
      </c>
      <c r="BB13" s="38">
        <f ca="1" t="shared" si="36"/>
        <v>8</v>
      </c>
    </row>
    <row r="14" spans="26:52" ht="15">
      <c r="Z14" s="48"/>
      <c r="AA14" s="48"/>
      <c r="AB14" s="48"/>
      <c r="AC14" s="48"/>
      <c r="AD14" s="48"/>
      <c r="AF14" s="48"/>
      <c r="AG14" s="48"/>
      <c r="AH14" s="48"/>
      <c r="AI14" s="48"/>
      <c r="AJ14" s="48"/>
      <c r="AK14" s="48"/>
      <c r="AL14" s="48"/>
      <c r="AM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ht="15.75" thickBot="1"/>
    <row r="16" spans="1:54" ht="24" thickBot="1">
      <c r="A16" s="7"/>
      <c r="B16" s="105" t="s">
        <v>132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7"/>
      <c r="W16" s="7"/>
      <c r="X16" s="7"/>
      <c r="Y16" s="71"/>
      <c r="Z16" s="48"/>
      <c r="AA16" s="48"/>
      <c r="AB16" s="48"/>
      <c r="AC16" s="48"/>
      <c r="AD16" s="48"/>
      <c r="AE16" s="73"/>
      <c r="AF16" s="105" t="s">
        <v>132</v>
      </c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70"/>
      <c r="BA16" s="70"/>
      <c r="BB16" s="49"/>
    </row>
    <row r="17" spans="1:54" ht="24" thickBot="1">
      <c r="A17" s="8"/>
      <c r="B17" s="113" t="s">
        <v>26</v>
      </c>
      <c r="C17" s="114"/>
      <c r="D17" s="114"/>
      <c r="E17" s="114"/>
      <c r="F17" s="114"/>
      <c r="G17" s="114"/>
      <c r="H17" s="114"/>
      <c r="I17" s="114"/>
      <c r="J17" s="115"/>
      <c r="K17" s="116"/>
      <c r="L17" s="113" t="s">
        <v>27</v>
      </c>
      <c r="M17" s="114"/>
      <c r="N17" s="114"/>
      <c r="O17" s="114"/>
      <c r="P17" s="114"/>
      <c r="Q17" s="114"/>
      <c r="R17" s="114"/>
      <c r="S17" s="114"/>
      <c r="T17" s="117"/>
      <c r="U17" s="118"/>
      <c r="Z17" s="48"/>
      <c r="AA17" s="48"/>
      <c r="AB17" s="48"/>
      <c r="AC17" s="48"/>
      <c r="AD17" s="48"/>
      <c r="AE17" s="8"/>
      <c r="AF17" s="108" t="s">
        <v>26</v>
      </c>
      <c r="AG17" s="109"/>
      <c r="AH17" s="109"/>
      <c r="AI17" s="109"/>
      <c r="AJ17" s="109"/>
      <c r="AK17" s="109"/>
      <c r="AL17" s="109"/>
      <c r="AM17" s="109"/>
      <c r="AN17" s="109"/>
      <c r="AO17" s="110"/>
      <c r="AP17" s="108" t="s">
        <v>27</v>
      </c>
      <c r="AQ17" s="109"/>
      <c r="AR17" s="109"/>
      <c r="AS17" s="109"/>
      <c r="AT17" s="109"/>
      <c r="AU17" s="109"/>
      <c r="AV17" s="109"/>
      <c r="AW17" s="109"/>
      <c r="AX17" s="109"/>
      <c r="AY17" s="110"/>
      <c r="AZ17" s="76"/>
      <c r="BA17" s="76"/>
      <c r="BB17" s="49"/>
    </row>
    <row r="18" spans="1:54" ht="15.75" thickBot="1">
      <c r="A18" s="93" t="s">
        <v>25</v>
      </c>
      <c r="B18" s="102" t="s">
        <v>28</v>
      </c>
      <c r="C18" s="103"/>
      <c r="D18" s="102" t="s">
        <v>29</v>
      </c>
      <c r="E18" s="103"/>
      <c r="F18" s="102" t="s">
        <v>30</v>
      </c>
      <c r="G18" s="103"/>
      <c r="H18" s="102" t="s">
        <v>31</v>
      </c>
      <c r="I18" s="103"/>
      <c r="J18" s="9" t="s">
        <v>20</v>
      </c>
      <c r="K18" s="34" t="s">
        <v>20</v>
      </c>
      <c r="L18" s="102" t="s">
        <v>28</v>
      </c>
      <c r="M18" s="103"/>
      <c r="N18" s="102" t="s">
        <v>29</v>
      </c>
      <c r="O18" s="103"/>
      <c r="P18" s="102" t="s">
        <v>30</v>
      </c>
      <c r="Q18" s="103"/>
      <c r="R18" s="102" t="s">
        <v>31</v>
      </c>
      <c r="S18" s="103"/>
      <c r="T18" s="9" t="s">
        <v>20</v>
      </c>
      <c r="U18" s="10" t="s">
        <v>20</v>
      </c>
      <c r="V18" s="9" t="s">
        <v>20</v>
      </c>
      <c r="W18" s="10" t="s">
        <v>20</v>
      </c>
      <c r="X18" s="36"/>
      <c r="Y18" s="72"/>
      <c r="Z18" s="48"/>
      <c r="AA18" s="48"/>
      <c r="AB18" s="48"/>
      <c r="AC18" s="48"/>
      <c r="AD18" s="48"/>
      <c r="AE18" s="93" t="s">
        <v>25</v>
      </c>
      <c r="AF18" s="102" t="s">
        <v>28</v>
      </c>
      <c r="AG18" s="103"/>
      <c r="AH18" s="102" t="s">
        <v>29</v>
      </c>
      <c r="AI18" s="103"/>
      <c r="AJ18" s="102" t="s">
        <v>30</v>
      </c>
      <c r="AK18" s="103"/>
      <c r="AL18" s="102" t="s">
        <v>31</v>
      </c>
      <c r="AM18" s="103"/>
      <c r="AN18" s="9" t="s">
        <v>20</v>
      </c>
      <c r="AO18" s="10" t="s">
        <v>20</v>
      </c>
      <c r="AP18" s="102" t="s">
        <v>28</v>
      </c>
      <c r="AQ18" s="103"/>
      <c r="AR18" s="102" t="s">
        <v>29</v>
      </c>
      <c r="AS18" s="103"/>
      <c r="AT18" s="102" t="s">
        <v>30</v>
      </c>
      <c r="AU18" s="103"/>
      <c r="AV18" s="102" t="s">
        <v>31</v>
      </c>
      <c r="AW18" s="103"/>
      <c r="AX18" s="9" t="s">
        <v>20</v>
      </c>
      <c r="AY18" s="10" t="s">
        <v>20</v>
      </c>
      <c r="AZ18" s="9" t="s">
        <v>20</v>
      </c>
      <c r="BA18" s="10" t="s">
        <v>20</v>
      </c>
      <c r="BB18" s="61"/>
    </row>
    <row r="19" spans="1:54" s="48" customFormat="1" ht="15.75" customHeight="1" thickBot="1">
      <c r="A19" s="94"/>
      <c r="B19" s="56" t="s">
        <v>130</v>
      </c>
      <c r="C19" s="57" t="str">
        <f>Excideuil1!$F$2</f>
        <v>C</v>
      </c>
      <c r="D19" s="56" t="s">
        <v>130</v>
      </c>
      <c r="E19" s="57" t="str">
        <f>Excideuil1!$F$27</f>
        <v>D</v>
      </c>
      <c r="F19" s="56" t="s">
        <v>130</v>
      </c>
      <c r="G19" s="57" t="str">
        <f>Excideuil1!$F$52</f>
        <v>A</v>
      </c>
      <c r="H19" s="56" t="s">
        <v>130</v>
      </c>
      <c r="I19" s="57" t="str">
        <f>Excideuil1!$F$77</f>
        <v>B</v>
      </c>
      <c r="J19" s="11"/>
      <c r="K19" s="12"/>
      <c r="L19" s="56" t="s">
        <v>130</v>
      </c>
      <c r="M19" s="57" t="str">
        <f>Excideuil2!$F$2</f>
        <v>D</v>
      </c>
      <c r="N19" s="56" t="s">
        <v>130</v>
      </c>
      <c r="O19" s="57" t="str">
        <f>Excideuil2!$F$27</f>
        <v>A</v>
      </c>
      <c r="P19" s="56" t="s">
        <v>130</v>
      </c>
      <c r="Q19" s="57" t="str">
        <f>Excideuil2!$F$52</f>
        <v>B</v>
      </c>
      <c r="R19" s="56" t="s">
        <v>130</v>
      </c>
      <c r="S19" s="57" t="str">
        <f>Excideuil2!$F$77</f>
        <v>C</v>
      </c>
      <c r="T19" s="11"/>
      <c r="U19" s="12"/>
      <c r="V19" s="11"/>
      <c r="W19" s="12"/>
      <c r="X19" s="37" t="s">
        <v>135</v>
      </c>
      <c r="Y19" s="72"/>
      <c r="AE19" s="94"/>
      <c r="AF19" s="56" t="s">
        <v>130</v>
      </c>
      <c r="AG19" s="57" t="str">
        <f>Excideuil1!$F$2</f>
        <v>C</v>
      </c>
      <c r="AH19" s="56" t="s">
        <v>130</v>
      </c>
      <c r="AI19" s="57" t="str">
        <f>Excideuil1!$F$27</f>
        <v>D</v>
      </c>
      <c r="AJ19" s="56" t="s">
        <v>130</v>
      </c>
      <c r="AK19" s="57" t="str">
        <f>Excideuil1!$F$52</f>
        <v>A</v>
      </c>
      <c r="AL19" s="56" t="s">
        <v>130</v>
      </c>
      <c r="AM19" s="57" t="str">
        <f>Excideuil1!$F$77</f>
        <v>B</v>
      </c>
      <c r="AN19" s="11"/>
      <c r="AO19" s="12"/>
      <c r="AP19" s="56" t="s">
        <v>130</v>
      </c>
      <c r="AQ19" s="57" t="str">
        <f>Excideuil2!$F$2</f>
        <v>D</v>
      </c>
      <c r="AR19" s="56" t="s">
        <v>130</v>
      </c>
      <c r="AS19" s="57" t="str">
        <f>Excideuil2!$F$27</f>
        <v>A</v>
      </c>
      <c r="AT19" s="56" t="s">
        <v>130</v>
      </c>
      <c r="AU19" s="57" t="str">
        <f>Excideuil2!$F$52</f>
        <v>B</v>
      </c>
      <c r="AV19" s="56" t="s">
        <v>130</v>
      </c>
      <c r="AW19" s="57" t="str">
        <f>Excideuil2!$F$77</f>
        <v>C</v>
      </c>
      <c r="AX19" s="11"/>
      <c r="AY19" s="12"/>
      <c r="AZ19" s="11"/>
      <c r="BA19" s="12"/>
      <c r="BB19" s="62" t="s">
        <v>135</v>
      </c>
    </row>
    <row r="20" spans="1:54" ht="15.75" thickBot="1">
      <c r="A20" s="94"/>
      <c r="B20" s="13" t="s">
        <v>42</v>
      </c>
      <c r="C20" s="14" t="s">
        <v>21</v>
      </c>
      <c r="D20" s="13" t="s">
        <v>42</v>
      </c>
      <c r="E20" s="15" t="s">
        <v>21</v>
      </c>
      <c r="F20" s="13" t="s">
        <v>42</v>
      </c>
      <c r="G20" s="15" t="s">
        <v>21</v>
      </c>
      <c r="H20" s="13" t="s">
        <v>42</v>
      </c>
      <c r="I20" s="15" t="s">
        <v>21</v>
      </c>
      <c r="J20" s="26" t="s">
        <v>42</v>
      </c>
      <c r="K20" s="35" t="s">
        <v>21</v>
      </c>
      <c r="L20" s="13" t="s">
        <v>42</v>
      </c>
      <c r="M20" s="14" t="s">
        <v>21</v>
      </c>
      <c r="N20" s="13" t="s">
        <v>42</v>
      </c>
      <c r="O20" s="15" t="s">
        <v>21</v>
      </c>
      <c r="P20" s="13" t="s">
        <v>42</v>
      </c>
      <c r="Q20" s="15" t="s">
        <v>21</v>
      </c>
      <c r="R20" s="13" t="s">
        <v>42</v>
      </c>
      <c r="S20" s="15" t="s">
        <v>21</v>
      </c>
      <c r="T20" s="26" t="s">
        <v>41</v>
      </c>
      <c r="U20" s="16" t="s">
        <v>21</v>
      </c>
      <c r="V20" s="26" t="s">
        <v>41</v>
      </c>
      <c r="W20" s="16" t="s">
        <v>21</v>
      </c>
      <c r="X20" s="37"/>
      <c r="Y20" s="72"/>
      <c r="Z20" s="48"/>
      <c r="AA20" s="48">
        <f>COUNT(Z21:Z28)</f>
        <v>8</v>
      </c>
      <c r="AB20" s="48"/>
      <c r="AC20" s="48"/>
      <c r="AD20" s="48"/>
      <c r="AE20" s="94"/>
      <c r="AF20" s="13" t="s">
        <v>42</v>
      </c>
      <c r="AG20" s="14" t="s">
        <v>21</v>
      </c>
      <c r="AH20" s="13" t="s">
        <v>42</v>
      </c>
      <c r="AI20" s="15" t="s">
        <v>21</v>
      </c>
      <c r="AJ20" s="13" t="s">
        <v>42</v>
      </c>
      <c r="AK20" s="15" t="s">
        <v>21</v>
      </c>
      <c r="AL20" s="13" t="s">
        <v>42</v>
      </c>
      <c r="AM20" s="15" t="s">
        <v>21</v>
      </c>
      <c r="AN20" s="26" t="s">
        <v>41</v>
      </c>
      <c r="AO20" s="64" t="s">
        <v>21</v>
      </c>
      <c r="AP20" s="13" t="s">
        <v>42</v>
      </c>
      <c r="AQ20" s="14" t="s">
        <v>21</v>
      </c>
      <c r="AR20" s="13" t="s">
        <v>42</v>
      </c>
      <c r="AS20" s="15" t="s">
        <v>21</v>
      </c>
      <c r="AT20" s="13" t="s">
        <v>42</v>
      </c>
      <c r="AU20" s="15" t="s">
        <v>21</v>
      </c>
      <c r="AV20" s="13" t="s">
        <v>42</v>
      </c>
      <c r="AW20" s="15" t="s">
        <v>21</v>
      </c>
      <c r="AX20" s="26" t="s">
        <v>41</v>
      </c>
      <c r="AY20" s="64" t="s">
        <v>21</v>
      </c>
      <c r="AZ20" s="26" t="s">
        <v>41</v>
      </c>
      <c r="BA20" s="64" t="s">
        <v>21</v>
      </c>
      <c r="BB20" s="63"/>
    </row>
    <row r="21" spans="1:54" ht="15">
      <c r="A21" s="19" t="s">
        <v>47</v>
      </c>
      <c r="B21" s="20">
        <f>IF(ISNA(VLOOKUP($A21,Excideuil1!$V$6:$AE$24,8,FALSE)),"",VLOOKUP($A21,Excideuil1!$V$6:$AE$24,8,FALSE))</f>
        <v>20</v>
      </c>
      <c r="C21" s="21">
        <f>IF(COUNT(B$21:B$29)=0,"",(IF(COUNT(B21),ROUND(VLOOKUP($A21,Excideuil1!$V$6:$AE$24,10,FALSE),1),200)))</f>
        <v>3</v>
      </c>
      <c r="D21" s="20">
        <f>IF(ISNA(VLOOKUP($A21,Excideuil1!$V$31:$AE$49,8,FALSE)),"",VLOOKUP($A21,Excideuil1!$V$31:$AE$49,8,FALSE))</f>
        <v>16</v>
      </c>
      <c r="E21" s="21">
        <f>IF(COUNT(D$21:D$28)=0,"",(IF(COUNT(D21),ROUND(VLOOKUP($A21,Excideuil1!$V$31:$AE$49,10,FALSE),1),200)))</f>
        <v>3</v>
      </c>
      <c r="F21" s="20">
        <f>IF(ISNA(VLOOKUP($A21,Excideuil1!$V$56:$AE$74,8,FALSE)),"",VLOOKUP($A21,Excideuil1!$V$56:$AE$74,8,FALSE))</f>
        <v>10</v>
      </c>
      <c r="G21" s="21">
        <f>IF(COUNT(F$21:F$28)=0,"",(IF(COUNT(F21),ROUND(VLOOKUP($A21,Excideuil1!$V$56:$AE$74,10,FALSE),1),200)))</f>
        <v>9</v>
      </c>
      <c r="H21" s="20">
        <f>IF(ISNA(VLOOKUP($A21,Excideuil1!$V$81:$AE$99,8,FALSE)),"",VLOOKUP($A21,Excideuil1!$V$81:$AE$99,8,FALSE))</f>
        <v>18</v>
      </c>
      <c r="I21" s="21">
        <f>IF(COUNT(H$21:H$28)=0,"",(IF(COUNT(H21),ROUND(VLOOKUP($A21,Excideuil1!$V$81:$AE$99,10,FALSE),1),200)))</f>
        <v>2</v>
      </c>
      <c r="J21" s="20">
        <f>SUM(B21,D21,F21,H21)</f>
        <v>64</v>
      </c>
      <c r="K21" s="21">
        <f>SUM(C21,E21,G21,I21)</f>
        <v>17</v>
      </c>
      <c r="L21" s="20">
        <f>IF(ISNA(VLOOKUP($A21,Excideuil2!$V$6:$AE$24,8,FALSE)),"",VLOOKUP($A21,Excideuil2!$V$6:$AE$24,8,FALSE))</f>
        <v>8</v>
      </c>
      <c r="M21" s="21">
        <f>IF(COUNT(L$21:L$28)=0,"",(IF(COUNT(L21),ROUND(VLOOKUP($A21,Excideuil2!$V$6:$AE$24,10,FALSE),1),200)))</f>
        <v>3</v>
      </c>
      <c r="N21" s="20">
        <f>IF(ISNA(VLOOKUP($A21,Excideuil2!$V$31:$AE$49,8,FALSE)),"",VLOOKUP($A21,Excideuil2!$V$31:$AE$49,8,FALSE))</f>
        <v>11</v>
      </c>
      <c r="O21" s="21">
        <f>IF(COUNT(N$21:N$28)=0,"",(IF(COUNT(N21),ROUND(VLOOKUP($A21,Excideuil2!$V$31:$AE$49,10,FALSE),1),200)))</f>
        <v>4</v>
      </c>
      <c r="P21" s="20">
        <f>IF(ISNA(VLOOKUP($A21,Excideuil2!$V$56:$AE$74,8,FALSE)),"",VLOOKUP($A21,Excideuil2!$V$56:$AE$74,8,FALSE))</f>
        <v>12</v>
      </c>
      <c r="Q21" s="21">
        <f>IF(COUNT(P$21:P$28)=0,"",(IF(COUNT(P21),ROUND(VLOOKUP($A21,Excideuil2!$V$56:$AE$74,10,FALSE),1),200)))</f>
        <v>1</v>
      </c>
      <c r="R21" s="20">
        <f>IF(ISNA(VLOOKUP($A21,Excideuil2!$V$81:$AE$99,8,FALSE)),"",VLOOKUP($A21,Excideuil2!$V$81:$AE$99,8,FALSE))</f>
        <v>9</v>
      </c>
      <c r="S21" s="21">
        <f>IF(COUNT(R$21:R$28)=0,"",(IF(COUNT(R21),ROUND(VLOOKUP($A21,Excideuil2!$V$81:$AE$99,10,FALSE),1),200)))</f>
        <v>2</v>
      </c>
      <c r="T21" s="20">
        <f>SUM(L21,N21,P21,R21)</f>
        <v>40</v>
      </c>
      <c r="U21" s="21">
        <f>SUM(M21,O21,Q21,S21)</f>
        <v>10</v>
      </c>
      <c r="V21" s="20">
        <f aca="true" t="shared" si="37" ref="V21:V28">SUM(J21,T21)</f>
        <v>104</v>
      </c>
      <c r="W21" s="21">
        <f aca="true" t="shared" si="38" ref="W21:W28">SUM(K21,U21)</f>
        <v>27</v>
      </c>
      <c r="X21" s="22">
        <f aca="true" t="shared" si="39" ref="X21:X28">RANK(W21,$W$21:$W$28,1)+(COUNT($W$21:$W$28)+1-RANK(W21,$W$21:$W$28,0)-RANK(W21,$W$21:$W$28,1))/2</f>
        <v>2</v>
      </c>
      <c r="Y21" s="49"/>
      <c r="Z21" s="48">
        <f aca="true" t="shared" si="40" ref="Z21:Z28">IF((A21&lt;&gt;""),ROW(A21))</f>
        <v>21</v>
      </c>
      <c r="AA21" s="48">
        <f>IF(AA$20&gt;=ROW(Z1),SMALL(Z$21:Z$28,ROW(Z1))-1,"")</f>
        <v>20</v>
      </c>
      <c r="AB21" s="48">
        <f ca="1">IF($AA21="","",OFFSET(X$1,AA21,)+(AA21/1000))</f>
        <v>2.02</v>
      </c>
      <c r="AC21" s="48">
        <f>IF(AB21="","",RANK(AB21,AB$21:AB$28,1))</f>
        <v>2</v>
      </c>
      <c r="AD21" s="48">
        <f>IF(AC21="","",INDEX(AA$21:AA$28,MATCH(ROW(Z1),AC$21:AC$28,0)))</f>
        <v>22</v>
      </c>
      <c r="AE21" s="19" t="str">
        <f ca="1">IF($AD21="","",OFFSET(A$1,$AD21,))</f>
        <v>No Kill 33</v>
      </c>
      <c r="AF21" s="20">
        <f aca="true" ca="1" t="shared" si="41" ref="AF21:AF28">IF($AD21="","",OFFSET(B$1,$AD21,))</f>
        <v>21</v>
      </c>
      <c r="AG21" s="21">
        <f aca="true" ca="1" t="shared" si="42" ref="AG21:AG28">IF($AD21="","",OFFSET(C$1,$AD21,))</f>
        <v>1</v>
      </c>
      <c r="AH21" s="20">
        <f aca="true" ca="1" t="shared" si="43" ref="AH21:AH28">IF($AD21="","",OFFSET(D$1,$AD21,))</f>
        <v>20</v>
      </c>
      <c r="AI21" s="21">
        <f aca="true" ca="1" t="shared" si="44" ref="AI21:AI28">IF($AD21="","",OFFSET(E$1,$AD21,))</f>
        <v>4</v>
      </c>
      <c r="AJ21" s="20">
        <f aca="true" ca="1" t="shared" si="45" ref="AJ21:AJ28">IF($AD21="","",OFFSET(F$1,$AD21,))</f>
        <v>28</v>
      </c>
      <c r="AK21" s="21">
        <f aca="true" ca="1" t="shared" si="46" ref="AK21:AK28">IF($AD21="","",OFFSET(G$1,$AD21,))</f>
        <v>1</v>
      </c>
      <c r="AL21" s="20">
        <f aca="true" ca="1" t="shared" si="47" ref="AL21:AL28">IF($AD21="","",OFFSET(H$1,$AD21,))</f>
        <v>12</v>
      </c>
      <c r="AM21" s="21">
        <f aca="true" ca="1" t="shared" si="48" ref="AM21:AM28">IF($AD21="","",OFFSET(I$1,$AD21,))</f>
        <v>7</v>
      </c>
      <c r="AN21" s="20">
        <f aca="true" ca="1" t="shared" si="49" ref="AN21:AN28">IF($AD21="","",OFFSET(J$1,$AD21,))</f>
        <v>81</v>
      </c>
      <c r="AO21" s="21">
        <f aca="true" ca="1" t="shared" si="50" ref="AO21:AO28">IF($AD21="","",OFFSET(K$1,$AD21,))</f>
        <v>13</v>
      </c>
      <c r="AP21" s="20">
        <f aca="true" ca="1" t="shared" si="51" ref="AP21:AP28">IF($AD21="","",OFFSET(L$1,$AD21,))</f>
        <v>9</v>
      </c>
      <c r="AQ21" s="21">
        <f aca="true" ca="1" t="shared" si="52" ref="AQ21:AQ28">IF($AD21="","",OFFSET(M$1,$AD21,))</f>
        <v>1</v>
      </c>
      <c r="AR21" s="20">
        <f aca="true" ca="1" t="shared" si="53" ref="AR21:AR28">IF($AD21="","",OFFSET(N$1,$AD21,))</f>
        <v>14</v>
      </c>
      <c r="AS21" s="21">
        <f aca="true" ca="1" t="shared" si="54" ref="AS21:AS28">IF($AD21="","",OFFSET(O$1,$AD21,))</f>
        <v>1</v>
      </c>
      <c r="AT21" s="20">
        <f aca="true" ca="1" t="shared" si="55" ref="AT21:AT28">IF($AD21="","",OFFSET(P$1,$AD21,))</f>
        <v>8</v>
      </c>
      <c r="AU21" s="21">
        <f aca="true" ca="1" t="shared" si="56" ref="AU21:AU28">IF($AD21="","",OFFSET(Q$1,$AD21,))</f>
        <v>7</v>
      </c>
      <c r="AV21" s="20">
        <f aca="true" ca="1" t="shared" si="57" ref="AV21:AV28">IF($AD21="","",OFFSET(R$1,$AD21,))</f>
        <v>7</v>
      </c>
      <c r="AW21" s="21">
        <f aca="true" ca="1" t="shared" si="58" ref="AW21:AW28">IF($AD21="","",OFFSET(S$1,$AD21,))</f>
        <v>4</v>
      </c>
      <c r="AX21" s="20">
        <f aca="true" ca="1" t="shared" si="59" ref="AX21:AX28">IF($AD21="","",OFFSET(T$1,$AD21,))</f>
        <v>38</v>
      </c>
      <c r="AY21" s="21">
        <f aca="true" ca="1" t="shared" si="60" ref="AY21:AY28">IF($AD21="","",OFFSET(U$1,$AD21,))</f>
        <v>13</v>
      </c>
      <c r="AZ21" s="20">
        <f aca="true" ca="1" t="shared" si="61" ref="AZ21:AZ28">IF($AD21="","",OFFSET(V$1,$AD21,))</f>
        <v>119</v>
      </c>
      <c r="BA21" s="21">
        <f aca="true" ca="1" t="shared" si="62" ref="BA21:BA28">IF($AD21="","",OFFSET(W$1,$AD21,))</f>
        <v>26</v>
      </c>
      <c r="BB21" s="22">
        <f aca="true" ca="1" t="shared" si="63" ref="BB21:BB28">IF($AD21="","",OFFSET(X$1,$AD21,))</f>
        <v>1</v>
      </c>
    </row>
    <row r="22" spans="1:54" ht="15">
      <c r="A22" s="23" t="s">
        <v>78</v>
      </c>
      <c r="B22" s="66">
        <f>IF(ISNA(VLOOKUP($A22,Excideuil1!$V$6:$AE$24,8,FALSE)),"",VLOOKUP($A22,Excideuil1!$V$6:$AE$24,8,FALSE))</f>
        <v>19</v>
      </c>
      <c r="C22" s="67">
        <f>IF(COUNT(B$21:B$29)=0,"",(IF(COUNT(B22),ROUND(VLOOKUP($A22,Excideuil1!$V$6:$AE$24,10,FALSE),1),200)))</f>
        <v>2</v>
      </c>
      <c r="D22" s="66">
        <f>IF(ISNA(VLOOKUP($A22,Excideuil1!$V$31:$AE$49,8,FALSE)),"",VLOOKUP($A22,Excideuil1!$V$31:$AE$49,8,FALSE))</f>
        <v>18</v>
      </c>
      <c r="E22" s="67">
        <f>IF(COUNT(D$21:D$28)=0,"",(IF(COUNT(D22),ROUND(VLOOKUP($A22,Excideuil1!$V$31:$AE$49,10,FALSE),1),200)))</f>
        <v>2</v>
      </c>
      <c r="F22" s="66">
        <f>IF(ISNA(VLOOKUP($A22,Excideuil1!$V$56:$AE$74,8,FALSE)),"",VLOOKUP($A22,Excideuil1!$V$56:$AE$74,8,FALSE))</f>
        <v>21</v>
      </c>
      <c r="G22" s="67">
        <f>IF(COUNT(F$21:F$28)=0,"",(IF(COUNT(F22),ROUND(VLOOKUP($A22,Excideuil1!$V$56:$AE$74,10,FALSE),1),200)))</f>
        <v>3</v>
      </c>
      <c r="H22" s="66">
        <f>IF(ISNA(VLOOKUP($A22,Excideuil1!$V$81:$AE$99,8,FALSE)),"",VLOOKUP($A22,Excideuil1!$V$81:$AE$99,8,FALSE))</f>
        <v>26</v>
      </c>
      <c r="I22" s="67">
        <f>IF(COUNT(H$21:H$28)=0,"",(IF(COUNT(H22),ROUND(VLOOKUP($A22,Excideuil1!$V$81:$AE$99,10,FALSE),1),200)))</f>
        <v>1</v>
      </c>
      <c r="J22" s="66">
        <f aca="true" t="shared" si="64" ref="J22:J28">SUM(B22,D22,F22,H22)</f>
        <v>84</v>
      </c>
      <c r="K22" s="67">
        <f aca="true" t="shared" si="65" ref="K22:K28">SUM(C22,E22,G22,I22)</f>
        <v>8</v>
      </c>
      <c r="L22" s="66">
        <f>IF(ISNA(VLOOKUP($A22,Excideuil2!$V$6:$AE$24,8,FALSE)),"",VLOOKUP($A22,Excideuil2!$V$6:$AE$24,8,FALSE))</f>
        <v>6</v>
      </c>
      <c r="M22" s="67">
        <f>IF(COUNT(L$21:L$28)=0,"",(IF(COUNT(L22),ROUND(VLOOKUP($A22,Excideuil2!$V$6:$AE$24,10,FALSE),1),200)))</f>
        <v>5.5</v>
      </c>
      <c r="N22" s="66">
        <f>IF(ISNA(VLOOKUP($A22,Excideuil2!$V$31:$AE$49,8,FALSE)),"",VLOOKUP($A22,Excideuil2!$V$31:$AE$49,8,FALSE))</f>
        <v>12</v>
      </c>
      <c r="O22" s="67">
        <f>IF(COUNT(N$21:N$28)=0,"",(IF(COUNT(N22),ROUND(VLOOKUP($A22,Excideuil2!$V$31:$AE$49,10,FALSE),1),200)))</f>
        <v>2</v>
      </c>
      <c r="P22" s="66">
        <f>IF(ISNA(VLOOKUP($A22,Excideuil2!$V$56:$AE$74,8,FALSE)),"",VLOOKUP($A22,Excideuil2!$V$56:$AE$74,8,FALSE))</f>
        <v>5</v>
      </c>
      <c r="Q22" s="67">
        <f>IF(COUNT(P$21:P$28)=0,"",(IF(COUNT(P22),ROUND(VLOOKUP($A22,Excideuil2!$V$56:$AE$74,10,FALSE),1),200)))</f>
        <v>8</v>
      </c>
      <c r="R22" s="66">
        <f>IF(ISNA(VLOOKUP($A22,Excideuil2!$V$81:$AE$99,8,FALSE)),"",VLOOKUP($A22,Excideuil2!$V$81:$AE$99,8,FALSE))</f>
        <v>7</v>
      </c>
      <c r="S22" s="67">
        <f>IF(COUNT(R$21:R$28)=0,"",(IF(COUNT(R22),ROUND(VLOOKUP($A22,Excideuil2!$V$81:$AE$99,10,FALSE),1),200)))</f>
        <v>5</v>
      </c>
      <c r="T22" s="66">
        <f aca="true" t="shared" si="66" ref="T22:T28">SUM(L22,N22,P22,R22)</f>
        <v>30</v>
      </c>
      <c r="U22" s="67">
        <f aca="true" t="shared" si="67" ref="U22:U28">SUM(M22,O22,Q22,S22)</f>
        <v>20.5</v>
      </c>
      <c r="V22" s="66">
        <f t="shared" si="37"/>
        <v>114</v>
      </c>
      <c r="W22" s="67">
        <f t="shared" si="38"/>
        <v>28.5</v>
      </c>
      <c r="X22" s="24">
        <f t="shared" si="39"/>
        <v>3</v>
      </c>
      <c r="Y22" s="49"/>
      <c r="Z22" s="48">
        <f t="shared" si="40"/>
        <v>22</v>
      </c>
      <c r="AA22" s="48">
        <f aca="true" t="shared" si="68" ref="AA22:AA28">IF(AA$20&gt;=ROW(Z2),SMALL(Z$21:Z$28,ROW(Z2))-1,"")</f>
        <v>21</v>
      </c>
      <c r="AB22" s="48">
        <f aca="true" ca="1" t="shared" si="69" ref="AB22:AB28">IF($AA22="","",OFFSET(X$1,AA22,)+(AA22/1000))</f>
        <v>3.021</v>
      </c>
      <c r="AC22" s="48">
        <f aca="true" t="shared" si="70" ref="AC22:AC28">IF(AB22="","",RANK(AB22,AB$21:AB$28,1))</f>
        <v>3</v>
      </c>
      <c r="AD22" s="48">
        <f aca="true" t="shared" si="71" ref="AD22:AD28">IF(AC22="","",INDEX(AA$21:AA$28,MATCH(ROW(Z2),AC$21:AC$28,0)))</f>
        <v>20</v>
      </c>
      <c r="AE22" s="23" t="str">
        <f aca="true" ca="1" t="shared" si="72" ref="AE22:AE28">IF($AD22="","",OFFSET(A$1,$AD22,))</f>
        <v>APG38</v>
      </c>
      <c r="AF22" s="66">
        <f ca="1" t="shared" si="41"/>
        <v>20</v>
      </c>
      <c r="AG22" s="67">
        <f ca="1" t="shared" si="42"/>
        <v>3</v>
      </c>
      <c r="AH22" s="66">
        <f ca="1" t="shared" si="43"/>
        <v>16</v>
      </c>
      <c r="AI22" s="67">
        <f ca="1" t="shared" si="44"/>
        <v>3</v>
      </c>
      <c r="AJ22" s="66">
        <f ca="1" t="shared" si="45"/>
        <v>10</v>
      </c>
      <c r="AK22" s="67">
        <f ca="1" t="shared" si="46"/>
        <v>9</v>
      </c>
      <c r="AL22" s="66">
        <f ca="1" t="shared" si="47"/>
        <v>18</v>
      </c>
      <c r="AM22" s="67">
        <f ca="1" t="shared" si="48"/>
        <v>2</v>
      </c>
      <c r="AN22" s="66">
        <f ca="1" t="shared" si="49"/>
        <v>64</v>
      </c>
      <c r="AO22" s="67">
        <f ca="1" t="shared" si="50"/>
        <v>17</v>
      </c>
      <c r="AP22" s="66">
        <f ca="1" t="shared" si="51"/>
        <v>8</v>
      </c>
      <c r="AQ22" s="67">
        <f ca="1" t="shared" si="52"/>
        <v>3</v>
      </c>
      <c r="AR22" s="66">
        <f ca="1" t="shared" si="53"/>
        <v>11</v>
      </c>
      <c r="AS22" s="67">
        <f ca="1" t="shared" si="54"/>
        <v>4</v>
      </c>
      <c r="AT22" s="66">
        <f ca="1" t="shared" si="55"/>
        <v>12</v>
      </c>
      <c r="AU22" s="67">
        <f ca="1" t="shared" si="56"/>
        <v>1</v>
      </c>
      <c r="AV22" s="66">
        <f ca="1" t="shared" si="57"/>
        <v>9</v>
      </c>
      <c r="AW22" s="67">
        <f ca="1" t="shared" si="58"/>
        <v>2</v>
      </c>
      <c r="AX22" s="66">
        <f ca="1" t="shared" si="59"/>
        <v>40</v>
      </c>
      <c r="AY22" s="67">
        <f ca="1" t="shared" si="60"/>
        <v>10</v>
      </c>
      <c r="AZ22" s="66">
        <f ca="1" t="shared" si="61"/>
        <v>104</v>
      </c>
      <c r="BA22" s="67">
        <f ca="1" t="shared" si="62"/>
        <v>27</v>
      </c>
      <c r="BB22" s="24">
        <f ca="1" t="shared" si="63"/>
        <v>2</v>
      </c>
    </row>
    <row r="23" spans="1:54" ht="15">
      <c r="A23" s="23" t="s">
        <v>79</v>
      </c>
      <c r="B23" s="66">
        <f>IF(ISNA(VLOOKUP($A23,Excideuil1!$V$6:$AE$24,8,FALSE)),"",VLOOKUP($A23,Excideuil1!$V$6:$AE$24,8,FALSE))</f>
        <v>21</v>
      </c>
      <c r="C23" s="67">
        <f>IF(COUNT(B$21:B$29)=0,"",(IF(COUNT(B23),ROUND(VLOOKUP($A23,Excideuil1!$V$6:$AE$24,10,FALSE),1),200)))</f>
        <v>1</v>
      </c>
      <c r="D23" s="66">
        <f>IF(ISNA(VLOOKUP($A23,Excideuil1!$V$31:$AE$49,8,FALSE)),"",VLOOKUP($A23,Excideuil1!$V$31:$AE$49,8,FALSE))</f>
        <v>20</v>
      </c>
      <c r="E23" s="67">
        <f>IF(COUNT(D$21:D$28)=0,"",(IF(COUNT(D23),ROUND(VLOOKUP($A23,Excideuil1!$V$31:$AE$49,10,FALSE),1),200)))</f>
        <v>4</v>
      </c>
      <c r="F23" s="66">
        <f>IF(ISNA(VLOOKUP($A23,Excideuil1!$V$56:$AE$74,8,FALSE)),"",VLOOKUP($A23,Excideuil1!$V$56:$AE$74,8,FALSE))</f>
        <v>28</v>
      </c>
      <c r="G23" s="67">
        <f>IF(COUNT(F$21:F$28)=0,"",(IF(COUNT(F23),ROUND(VLOOKUP($A23,Excideuil1!$V$56:$AE$74,10,FALSE),1),200)))</f>
        <v>1</v>
      </c>
      <c r="H23" s="66">
        <f>IF(ISNA(VLOOKUP($A23,Excideuil1!$V$81:$AE$99,8,FALSE)),"",VLOOKUP($A23,Excideuil1!$V$81:$AE$99,8,FALSE))</f>
        <v>12</v>
      </c>
      <c r="I23" s="67">
        <f>IF(COUNT(H$21:H$28)=0,"",(IF(COUNT(H23),ROUND(VLOOKUP($A23,Excideuil1!$V$81:$AE$99,10,FALSE),1),200)))</f>
        <v>7</v>
      </c>
      <c r="J23" s="66">
        <f t="shared" si="64"/>
        <v>81</v>
      </c>
      <c r="K23" s="67">
        <f t="shared" si="65"/>
        <v>13</v>
      </c>
      <c r="L23" s="66">
        <f>IF(ISNA(VLOOKUP($A23,Excideuil2!$V$6:$AE$24,8,FALSE)),"",VLOOKUP($A23,Excideuil2!$V$6:$AE$24,8,FALSE))</f>
        <v>9</v>
      </c>
      <c r="M23" s="67">
        <f>IF(COUNT(L$21:L$28)=0,"",(IF(COUNT(L23),ROUND(VLOOKUP($A23,Excideuil2!$V$6:$AE$24,10,FALSE),1),200)))</f>
        <v>1</v>
      </c>
      <c r="N23" s="66">
        <f>IF(ISNA(VLOOKUP($A23,Excideuil2!$V$31:$AE$49,8,FALSE)),"",VLOOKUP($A23,Excideuil2!$V$31:$AE$49,8,FALSE))</f>
        <v>14</v>
      </c>
      <c r="O23" s="67">
        <f>IF(COUNT(N$21:N$28)=0,"",(IF(COUNT(N23),ROUND(VLOOKUP($A23,Excideuil2!$V$31:$AE$49,10,FALSE),1),200)))</f>
        <v>1</v>
      </c>
      <c r="P23" s="66">
        <f>IF(ISNA(VLOOKUP($A23,Excideuil2!$V$56:$AE$74,8,FALSE)),"",VLOOKUP($A23,Excideuil2!$V$56:$AE$74,8,FALSE))</f>
        <v>8</v>
      </c>
      <c r="Q23" s="67">
        <f>IF(COUNT(P$21:P$28)=0,"",(IF(COUNT(P23),ROUND(VLOOKUP($A23,Excideuil2!$V$56:$AE$74,10,FALSE),1),200)))</f>
        <v>7</v>
      </c>
      <c r="R23" s="66">
        <f>IF(ISNA(VLOOKUP($A23,Excideuil2!$V$81:$AE$99,8,FALSE)),"",VLOOKUP($A23,Excideuil2!$V$81:$AE$99,8,FALSE))</f>
        <v>7</v>
      </c>
      <c r="S23" s="67">
        <f>IF(COUNT(R$21:R$28)=0,"",(IF(COUNT(R23),ROUND(VLOOKUP($A23,Excideuil2!$V$81:$AE$99,10,FALSE),1),200)))</f>
        <v>4</v>
      </c>
      <c r="T23" s="66">
        <f t="shared" si="66"/>
        <v>38</v>
      </c>
      <c r="U23" s="67">
        <f t="shared" si="67"/>
        <v>13</v>
      </c>
      <c r="V23" s="66">
        <f t="shared" si="37"/>
        <v>119</v>
      </c>
      <c r="W23" s="67">
        <f t="shared" si="38"/>
        <v>26</v>
      </c>
      <c r="X23" s="24">
        <f t="shared" si="39"/>
        <v>1</v>
      </c>
      <c r="Y23" s="49"/>
      <c r="Z23" s="48">
        <f t="shared" si="40"/>
        <v>23</v>
      </c>
      <c r="AA23" s="48">
        <f t="shared" si="68"/>
        <v>22</v>
      </c>
      <c r="AB23" s="48">
        <f ca="1" t="shared" si="69"/>
        <v>1.022</v>
      </c>
      <c r="AC23" s="48">
        <f t="shared" si="70"/>
        <v>1</v>
      </c>
      <c r="AD23" s="48">
        <f t="shared" si="71"/>
        <v>21</v>
      </c>
      <c r="AE23" s="23" t="str">
        <f ca="1" t="shared" si="72"/>
        <v>No Kill 09</v>
      </c>
      <c r="AF23" s="66">
        <f ca="1" t="shared" si="41"/>
        <v>19</v>
      </c>
      <c r="AG23" s="67">
        <f ca="1" t="shared" si="42"/>
        <v>2</v>
      </c>
      <c r="AH23" s="66">
        <f ca="1" t="shared" si="43"/>
        <v>18</v>
      </c>
      <c r="AI23" s="67">
        <f ca="1" t="shared" si="44"/>
        <v>2</v>
      </c>
      <c r="AJ23" s="66">
        <f ca="1" t="shared" si="45"/>
        <v>21</v>
      </c>
      <c r="AK23" s="67">
        <f ca="1" t="shared" si="46"/>
        <v>3</v>
      </c>
      <c r="AL23" s="66">
        <f ca="1" t="shared" si="47"/>
        <v>26</v>
      </c>
      <c r="AM23" s="67">
        <f ca="1" t="shared" si="48"/>
        <v>1</v>
      </c>
      <c r="AN23" s="66">
        <f ca="1" t="shared" si="49"/>
        <v>84</v>
      </c>
      <c r="AO23" s="67">
        <f ca="1" t="shared" si="50"/>
        <v>8</v>
      </c>
      <c r="AP23" s="66">
        <f ca="1" t="shared" si="51"/>
        <v>6</v>
      </c>
      <c r="AQ23" s="67">
        <f ca="1" t="shared" si="52"/>
        <v>5.5</v>
      </c>
      <c r="AR23" s="66">
        <f ca="1" t="shared" si="53"/>
        <v>12</v>
      </c>
      <c r="AS23" s="67">
        <f ca="1" t="shared" si="54"/>
        <v>2</v>
      </c>
      <c r="AT23" s="66">
        <f ca="1" t="shared" si="55"/>
        <v>5</v>
      </c>
      <c r="AU23" s="67">
        <f ca="1" t="shared" si="56"/>
        <v>8</v>
      </c>
      <c r="AV23" s="66">
        <f ca="1" t="shared" si="57"/>
        <v>7</v>
      </c>
      <c r="AW23" s="67">
        <f ca="1" t="shared" si="58"/>
        <v>5</v>
      </c>
      <c r="AX23" s="66">
        <f ca="1" t="shared" si="59"/>
        <v>30</v>
      </c>
      <c r="AY23" s="67">
        <f ca="1" t="shared" si="60"/>
        <v>20.5</v>
      </c>
      <c r="AZ23" s="66">
        <f ca="1" t="shared" si="61"/>
        <v>114</v>
      </c>
      <c r="BA23" s="67">
        <f ca="1" t="shared" si="62"/>
        <v>28.5</v>
      </c>
      <c r="BB23" s="24">
        <f ca="1" t="shared" si="63"/>
        <v>3</v>
      </c>
    </row>
    <row r="24" spans="1:54" ht="15">
      <c r="A24" s="23" t="s">
        <v>84</v>
      </c>
      <c r="B24" s="66">
        <f>IF(ISNA(VLOOKUP($A24,Excideuil1!$V$6:$AE$24,8,FALSE)),"",VLOOKUP($A24,Excideuil1!$V$6:$AE$24,8,FALSE))</f>
        <v>11</v>
      </c>
      <c r="C24" s="67">
        <f>IF(COUNT(B$21:B$29)=0,"",(IF(COUNT(B24),ROUND(VLOOKUP($A24,Excideuil1!$V$6:$AE$24,10,FALSE),1),200)))</f>
        <v>8</v>
      </c>
      <c r="D24" s="66">
        <f>IF(ISNA(VLOOKUP($A24,Excideuil1!$V$31:$AE$49,8,FALSE)),"",VLOOKUP($A24,Excideuil1!$V$31:$AE$49,8,FALSE))</f>
        <v>7</v>
      </c>
      <c r="E24" s="67">
        <f>IF(COUNT(D$21:D$28)=0,"",(IF(COUNT(D24),ROUND(VLOOKUP($A24,Excideuil1!$V$31:$AE$49,10,FALSE),1),200)))</f>
        <v>11</v>
      </c>
      <c r="F24" s="66">
        <f>IF(ISNA(VLOOKUP($A24,Excideuil1!$V$56:$AE$74,8,FALSE)),"",VLOOKUP($A24,Excideuil1!$V$56:$AE$74,8,FALSE))</f>
        <v>20</v>
      </c>
      <c r="G24" s="67">
        <f>IF(COUNT(F$21:F$28)=0,"",(IF(COUNT(F24),ROUND(VLOOKUP($A24,Excideuil1!$V$56:$AE$74,10,FALSE),1),200)))</f>
        <v>2</v>
      </c>
      <c r="H24" s="66">
        <f>IF(ISNA(VLOOKUP($A24,Excideuil1!$V$81:$AE$99,8,FALSE)),"",VLOOKUP($A24,Excideuil1!$V$81:$AE$99,8,FALSE))</f>
        <v>13</v>
      </c>
      <c r="I24" s="67">
        <f>IF(COUNT(H$21:H$28)=0,"",(IF(COUNT(H24),ROUND(VLOOKUP($A24,Excideuil1!$V$81:$AE$99,10,FALSE),1),200)))</f>
        <v>5</v>
      </c>
      <c r="J24" s="66">
        <f t="shared" si="64"/>
        <v>51</v>
      </c>
      <c r="K24" s="67">
        <f t="shared" si="65"/>
        <v>26</v>
      </c>
      <c r="L24" s="66">
        <f>IF(ISNA(VLOOKUP($A24,Excideuil2!$V$6:$AE$24,8,FALSE)),"",VLOOKUP($A24,Excideuil2!$V$6:$AE$24,8,FALSE))</f>
        <v>1</v>
      </c>
      <c r="M24" s="67">
        <f>IF(COUNT(L$21:L$28)=0,"",(IF(COUNT(L24),ROUND(VLOOKUP($A24,Excideuil2!$V$6:$AE$24,10,FALSE),1),200)))</f>
        <v>13</v>
      </c>
      <c r="N24" s="66">
        <f>IF(ISNA(VLOOKUP($A24,Excideuil2!$V$31:$AE$49,8,FALSE)),"",VLOOKUP($A24,Excideuil2!$V$31:$AE$49,8,FALSE))</f>
        <v>10</v>
      </c>
      <c r="O24" s="67">
        <f>IF(COUNT(N$21:N$28)=0,"",(IF(COUNT(N24),ROUND(VLOOKUP($A24,Excideuil2!$V$31:$AE$49,10,FALSE),1),200)))</f>
        <v>6</v>
      </c>
      <c r="P24" s="66">
        <f>IF(ISNA(VLOOKUP($A24,Excideuil2!$V$56:$AE$74,8,FALSE)),"",VLOOKUP($A24,Excideuil2!$V$56:$AE$74,8,FALSE))</f>
        <v>7</v>
      </c>
      <c r="Q24" s="67">
        <f>IF(COUNT(P$21:P$28)=0,"",(IF(COUNT(P24),ROUND(VLOOKUP($A24,Excideuil2!$V$56:$AE$74,10,FALSE),1),200)))</f>
        <v>4</v>
      </c>
      <c r="R24" s="66">
        <f>IF(ISNA(VLOOKUP($A24,Excideuil2!$V$81:$AE$99,8,FALSE)),"",VLOOKUP($A24,Excideuil2!$V$81:$AE$99,8,FALSE))</f>
        <v>6</v>
      </c>
      <c r="S24" s="67">
        <f>IF(COUNT(R$21:R$28)=0,"",(IF(COUNT(R24),ROUND(VLOOKUP($A24,Excideuil2!$V$81:$AE$99,10,FALSE),1),200)))</f>
        <v>8</v>
      </c>
      <c r="T24" s="66">
        <f t="shared" si="66"/>
        <v>24</v>
      </c>
      <c r="U24" s="67">
        <f t="shared" si="67"/>
        <v>31</v>
      </c>
      <c r="V24" s="66">
        <f t="shared" si="37"/>
        <v>75</v>
      </c>
      <c r="W24" s="67">
        <f t="shared" si="38"/>
        <v>57</v>
      </c>
      <c r="X24" s="24">
        <f t="shared" si="39"/>
        <v>7</v>
      </c>
      <c r="Y24" s="49"/>
      <c r="Z24" s="48">
        <f t="shared" si="40"/>
        <v>24</v>
      </c>
      <c r="AA24" s="48">
        <f t="shared" si="68"/>
        <v>23</v>
      </c>
      <c r="AB24" s="48">
        <f ca="1" t="shared" si="69"/>
        <v>7.023</v>
      </c>
      <c r="AC24" s="48">
        <f t="shared" si="70"/>
        <v>7</v>
      </c>
      <c r="AD24" s="48">
        <f t="shared" si="71"/>
        <v>24</v>
      </c>
      <c r="AE24" s="23" t="str">
        <f ca="1" t="shared" si="72"/>
        <v>Salmo Garonne</v>
      </c>
      <c r="AF24" s="66">
        <f ca="1" t="shared" si="41"/>
        <v>11</v>
      </c>
      <c r="AG24" s="67">
        <f ca="1" t="shared" si="42"/>
        <v>7</v>
      </c>
      <c r="AH24" s="66">
        <f ca="1" t="shared" si="43"/>
        <v>10</v>
      </c>
      <c r="AI24" s="67">
        <f ca="1" t="shared" si="44"/>
        <v>7</v>
      </c>
      <c r="AJ24" s="66">
        <f ca="1" t="shared" si="45"/>
        <v>15</v>
      </c>
      <c r="AK24" s="67">
        <f ca="1" t="shared" si="46"/>
        <v>5</v>
      </c>
      <c r="AL24" s="66">
        <f ca="1" t="shared" si="47"/>
        <v>18</v>
      </c>
      <c r="AM24" s="67">
        <f ca="1" t="shared" si="48"/>
        <v>3</v>
      </c>
      <c r="AN24" s="66">
        <f ca="1" t="shared" si="49"/>
        <v>54</v>
      </c>
      <c r="AO24" s="67">
        <f ca="1" t="shared" si="50"/>
        <v>22</v>
      </c>
      <c r="AP24" s="66">
        <f ca="1" t="shared" si="51"/>
        <v>6</v>
      </c>
      <c r="AQ24" s="67">
        <f ca="1" t="shared" si="52"/>
        <v>4</v>
      </c>
      <c r="AR24" s="66">
        <f ca="1" t="shared" si="53"/>
        <v>11</v>
      </c>
      <c r="AS24" s="67">
        <f ca="1" t="shared" si="54"/>
        <v>5</v>
      </c>
      <c r="AT24" s="66">
        <f ca="1" t="shared" si="55"/>
        <v>6</v>
      </c>
      <c r="AU24" s="67">
        <f ca="1" t="shared" si="56"/>
        <v>5</v>
      </c>
      <c r="AV24" s="66">
        <f ca="1" t="shared" si="57"/>
        <v>11</v>
      </c>
      <c r="AW24" s="67">
        <f ca="1" t="shared" si="58"/>
        <v>1</v>
      </c>
      <c r="AX24" s="66">
        <f ca="1" t="shared" si="59"/>
        <v>34</v>
      </c>
      <c r="AY24" s="67">
        <f ca="1" t="shared" si="60"/>
        <v>15</v>
      </c>
      <c r="AZ24" s="66">
        <f ca="1" t="shared" si="61"/>
        <v>88</v>
      </c>
      <c r="BA24" s="67">
        <f ca="1" t="shared" si="62"/>
        <v>37</v>
      </c>
      <c r="BB24" s="24">
        <f ca="1" t="shared" si="63"/>
        <v>4</v>
      </c>
    </row>
    <row r="25" spans="1:54" ht="15">
      <c r="A25" s="23" t="s">
        <v>80</v>
      </c>
      <c r="B25" s="66">
        <f>IF(ISNA(VLOOKUP($A25,Excideuil1!$V$6:$AE$24,8,FALSE)),"",VLOOKUP($A25,Excideuil1!$V$6:$AE$24,8,FALSE))</f>
        <v>11</v>
      </c>
      <c r="C25" s="67">
        <f>IF(COUNT(B$21:B$29)=0,"",(IF(COUNT(B25),ROUND(VLOOKUP($A25,Excideuil1!$V$6:$AE$24,10,FALSE),1),200)))</f>
        <v>7</v>
      </c>
      <c r="D25" s="66">
        <f>IF(ISNA(VLOOKUP($A25,Excideuil1!$V$31:$AE$49,8,FALSE)),"",VLOOKUP($A25,Excideuil1!$V$31:$AE$49,8,FALSE))</f>
        <v>10</v>
      </c>
      <c r="E25" s="67">
        <f>IF(COUNT(D$21:D$28)=0,"",(IF(COUNT(D25),ROUND(VLOOKUP($A25,Excideuil1!$V$31:$AE$49,10,FALSE),1),200)))</f>
        <v>7</v>
      </c>
      <c r="F25" s="66">
        <f>IF(ISNA(VLOOKUP($A25,Excideuil1!$V$56:$AE$74,8,FALSE)),"",VLOOKUP($A25,Excideuil1!$V$56:$AE$74,8,FALSE))</f>
        <v>15</v>
      </c>
      <c r="G25" s="67">
        <f>IF(COUNT(F$21:F$28)=0,"",(IF(COUNT(F25),ROUND(VLOOKUP($A25,Excideuil1!$V$56:$AE$74,10,FALSE),1),200)))</f>
        <v>5</v>
      </c>
      <c r="H25" s="66">
        <f>IF(ISNA(VLOOKUP($A25,Excideuil1!$V$81:$AE$99,8,FALSE)),"",VLOOKUP($A25,Excideuil1!$V$81:$AE$99,8,FALSE))</f>
        <v>18</v>
      </c>
      <c r="I25" s="67">
        <f>IF(COUNT(H$21:H$28)=0,"",(IF(COUNT(H25),ROUND(VLOOKUP($A25,Excideuil1!$V$81:$AE$99,10,FALSE),1),200)))</f>
        <v>3</v>
      </c>
      <c r="J25" s="66">
        <f t="shared" si="64"/>
        <v>54</v>
      </c>
      <c r="K25" s="67">
        <f t="shared" si="65"/>
        <v>22</v>
      </c>
      <c r="L25" s="66">
        <f>IF(ISNA(VLOOKUP($A25,Excideuil2!$V$6:$AE$24,8,FALSE)),"",VLOOKUP($A25,Excideuil2!$V$6:$AE$24,8,FALSE))</f>
        <v>6</v>
      </c>
      <c r="M25" s="67">
        <f>IF(COUNT(L$21:L$28)=0,"",(IF(COUNT(L25),ROUND(VLOOKUP($A25,Excideuil2!$V$6:$AE$24,10,FALSE),1),200)))</f>
        <v>4</v>
      </c>
      <c r="N25" s="66">
        <f>IF(ISNA(VLOOKUP($A25,Excideuil2!$V$31:$AE$49,8,FALSE)),"",VLOOKUP($A25,Excideuil2!$V$31:$AE$49,8,FALSE))</f>
        <v>11</v>
      </c>
      <c r="O25" s="67">
        <f>IF(COUNT(N$21:N$28)=0,"",(IF(COUNT(N25),ROUND(VLOOKUP($A25,Excideuil2!$V$31:$AE$49,10,FALSE),1),200)))</f>
        <v>5</v>
      </c>
      <c r="P25" s="66">
        <f>IF(ISNA(VLOOKUP($A25,Excideuil2!$V$56:$AE$74,8,FALSE)),"",VLOOKUP($A25,Excideuil2!$V$56:$AE$74,8,FALSE))</f>
        <v>6</v>
      </c>
      <c r="Q25" s="67">
        <f>IF(COUNT(P$21:P$28)=0,"",(IF(COUNT(P25),ROUND(VLOOKUP($A25,Excideuil2!$V$56:$AE$74,10,FALSE),1),200)))</f>
        <v>5</v>
      </c>
      <c r="R25" s="66">
        <f>IF(ISNA(VLOOKUP($A25,Excideuil2!$V$81:$AE$99,8,FALSE)),"",VLOOKUP($A25,Excideuil2!$V$81:$AE$99,8,FALSE))</f>
        <v>11</v>
      </c>
      <c r="S25" s="67">
        <f>IF(COUNT(R$21:R$28)=0,"",(IF(COUNT(R25),ROUND(VLOOKUP($A25,Excideuil2!$V$81:$AE$99,10,FALSE),1),200)))</f>
        <v>1</v>
      </c>
      <c r="T25" s="66">
        <f t="shared" si="66"/>
        <v>34</v>
      </c>
      <c r="U25" s="67">
        <f t="shared" si="67"/>
        <v>15</v>
      </c>
      <c r="V25" s="66">
        <f t="shared" si="37"/>
        <v>88</v>
      </c>
      <c r="W25" s="67">
        <f t="shared" si="38"/>
        <v>37</v>
      </c>
      <c r="X25" s="24">
        <f t="shared" si="39"/>
        <v>4</v>
      </c>
      <c r="Y25" s="49"/>
      <c r="Z25" s="48">
        <f t="shared" si="40"/>
        <v>25</v>
      </c>
      <c r="AA25" s="48">
        <f t="shared" si="68"/>
        <v>24</v>
      </c>
      <c r="AB25" s="48">
        <f ca="1" t="shared" si="69"/>
        <v>4.024</v>
      </c>
      <c r="AC25" s="48">
        <f t="shared" si="70"/>
        <v>4</v>
      </c>
      <c r="AD25" s="48">
        <f t="shared" si="71"/>
        <v>26</v>
      </c>
      <c r="AE25" s="23" t="str">
        <f ca="1" t="shared" si="72"/>
        <v>Truite Passion</v>
      </c>
      <c r="AF25" s="66">
        <f ca="1" t="shared" si="41"/>
        <v>14</v>
      </c>
      <c r="AG25" s="67">
        <f ca="1" t="shared" si="42"/>
        <v>5</v>
      </c>
      <c r="AH25" s="66">
        <f ca="1" t="shared" si="43"/>
        <v>19</v>
      </c>
      <c r="AI25" s="67">
        <f ca="1" t="shared" si="44"/>
        <v>1</v>
      </c>
      <c r="AJ25" s="66">
        <f ca="1" t="shared" si="45"/>
        <v>10</v>
      </c>
      <c r="AK25" s="67">
        <f ca="1" t="shared" si="46"/>
        <v>12</v>
      </c>
      <c r="AL25" s="66">
        <f ca="1" t="shared" si="47"/>
        <v>15</v>
      </c>
      <c r="AM25" s="67">
        <f ca="1" t="shared" si="48"/>
        <v>4</v>
      </c>
      <c r="AN25" s="66">
        <f ca="1" t="shared" si="49"/>
        <v>58</v>
      </c>
      <c r="AO25" s="67">
        <f ca="1" t="shared" si="50"/>
        <v>22</v>
      </c>
      <c r="AP25" s="66">
        <f ca="1" t="shared" si="51"/>
        <v>7</v>
      </c>
      <c r="AQ25" s="67">
        <f ca="1" t="shared" si="52"/>
        <v>2</v>
      </c>
      <c r="AR25" s="66">
        <f ca="1" t="shared" si="53"/>
        <v>8</v>
      </c>
      <c r="AS25" s="67">
        <f ca="1" t="shared" si="54"/>
        <v>10</v>
      </c>
      <c r="AT25" s="66">
        <f ca="1" t="shared" si="55"/>
        <v>11</v>
      </c>
      <c r="AU25" s="67">
        <f ca="1" t="shared" si="56"/>
        <v>2</v>
      </c>
      <c r="AV25" s="66">
        <f ca="1" t="shared" si="57"/>
        <v>9</v>
      </c>
      <c r="AW25" s="67">
        <f ca="1" t="shared" si="58"/>
        <v>3</v>
      </c>
      <c r="AX25" s="66">
        <f ca="1" t="shared" si="59"/>
        <v>35</v>
      </c>
      <c r="AY25" s="67">
        <f ca="1" t="shared" si="60"/>
        <v>17</v>
      </c>
      <c r="AZ25" s="66">
        <f ca="1" t="shared" si="61"/>
        <v>93</v>
      </c>
      <c r="BA25" s="67">
        <f ca="1" t="shared" si="62"/>
        <v>39</v>
      </c>
      <c r="BB25" s="24">
        <f ca="1" t="shared" si="63"/>
        <v>5</v>
      </c>
    </row>
    <row r="26" spans="1:54" ht="15">
      <c r="A26" s="23" t="s">
        <v>81</v>
      </c>
      <c r="B26" s="66">
        <f>IF(ISNA(VLOOKUP($A26,Excideuil1!$V$6:$AE$24,8,FALSE)),"",VLOOKUP($A26,Excideuil1!$V$6:$AE$24,8,FALSE))</f>
        <v>14</v>
      </c>
      <c r="C26" s="67">
        <f>IF(COUNT(B$21:B$29)=0,"",(IF(COUNT(B26),ROUND(VLOOKUP($A26,Excideuil1!$V$6:$AE$24,10,FALSE),1),200)))</f>
        <v>4</v>
      </c>
      <c r="D26" s="66">
        <f>IF(ISNA(VLOOKUP($A26,Excideuil1!$V$31:$AE$49,8,FALSE)),"",VLOOKUP($A26,Excideuil1!$V$31:$AE$49,8,FALSE))</f>
        <v>10</v>
      </c>
      <c r="E26" s="67">
        <f>IF(COUNT(D$21:D$28)=0,"",(IF(COUNT(D26),ROUND(VLOOKUP($A26,Excideuil1!$V$31:$AE$49,10,FALSE),1),200)))</f>
        <v>6</v>
      </c>
      <c r="F26" s="66">
        <f>IF(ISNA(VLOOKUP($A26,Excideuil1!$V$56:$AE$74,8,FALSE)),"",VLOOKUP($A26,Excideuil1!$V$56:$AE$74,8,FALSE))</f>
        <v>19</v>
      </c>
      <c r="G26" s="67">
        <f>IF(COUNT(F$21:F$28)=0,"",(IF(COUNT(F26),ROUND(VLOOKUP($A26,Excideuil1!$V$56:$AE$74,10,FALSE),1),200)))</f>
        <v>4</v>
      </c>
      <c r="H26" s="66">
        <f>IF(ISNA(VLOOKUP($A26,Excideuil1!$V$81:$AE$99,8,FALSE)),"",VLOOKUP($A26,Excideuil1!$V$81:$AE$99,8,FALSE))</f>
        <v>8</v>
      </c>
      <c r="I26" s="67">
        <f>IF(COUNT(H$21:H$28)=0,"",(IF(COUNT(H26),ROUND(VLOOKUP($A26,Excideuil1!$V$81:$AE$99,10,FALSE),1),200)))</f>
        <v>9</v>
      </c>
      <c r="J26" s="66">
        <f t="shared" si="64"/>
        <v>51</v>
      </c>
      <c r="K26" s="67">
        <f t="shared" si="65"/>
        <v>23</v>
      </c>
      <c r="L26" s="66">
        <f>IF(ISNA(VLOOKUP($A26,Excideuil2!$V$6:$AE$24,8,FALSE)),"",VLOOKUP($A26,Excideuil2!$V$6:$AE$24,8,FALSE))</f>
        <v>3</v>
      </c>
      <c r="M26" s="67">
        <f>IF(COUNT(L$21:L$28)=0,"",(IF(COUNT(L26),ROUND(VLOOKUP($A26,Excideuil2!$V$6:$AE$24,10,FALSE),1),200)))</f>
        <v>10</v>
      </c>
      <c r="N26" s="66">
        <f>IF(ISNA(VLOOKUP($A26,Excideuil2!$V$31:$AE$49,8,FALSE)),"",VLOOKUP($A26,Excideuil2!$V$31:$AE$49,8,FALSE))</f>
        <v>7</v>
      </c>
      <c r="O26" s="67">
        <f>IF(COUNT(N$21:N$28)=0,"",(IF(COUNT(N26),ROUND(VLOOKUP($A26,Excideuil2!$V$31:$AE$49,10,FALSE),1),200)))</f>
        <v>9</v>
      </c>
      <c r="P26" s="66">
        <f>IF(ISNA(VLOOKUP($A26,Excideuil2!$V$56:$AE$74,8,FALSE)),"",VLOOKUP($A26,Excideuil2!$V$56:$AE$74,8,FALSE))</f>
        <v>9</v>
      </c>
      <c r="Q26" s="67">
        <f>IF(COUNT(P$21:P$28)=0,"",(IF(COUNT(P26),ROUND(VLOOKUP($A26,Excideuil2!$V$56:$AE$74,10,FALSE),1),200)))</f>
        <v>3</v>
      </c>
      <c r="R26" s="66">
        <f>IF(ISNA(VLOOKUP($A26,Excideuil2!$V$81:$AE$99,8,FALSE)),"",VLOOKUP($A26,Excideuil2!$V$81:$AE$99,8,FALSE))</f>
        <v>4</v>
      </c>
      <c r="S26" s="67">
        <f>IF(COUNT(R$21:R$28)=0,"",(IF(COUNT(R26),ROUND(VLOOKUP($A26,Excideuil2!$V$81:$AE$99,10,FALSE),1),200)))</f>
        <v>10</v>
      </c>
      <c r="T26" s="66">
        <f t="shared" si="66"/>
        <v>23</v>
      </c>
      <c r="U26" s="67">
        <f t="shared" si="67"/>
        <v>32</v>
      </c>
      <c r="V26" s="66">
        <f t="shared" si="37"/>
        <v>74</v>
      </c>
      <c r="W26" s="67">
        <f t="shared" si="38"/>
        <v>55</v>
      </c>
      <c r="X26" s="24">
        <f t="shared" si="39"/>
        <v>6</v>
      </c>
      <c r="Y26" s="49"/>
      <c r="Z26" s="48">
        <f t="shared" si="40"/>
        <v>26</v>
      </c>
      <c r="AA26" s="48">
        <f t="shared" si="68"/>
        <v>25</v>
      </c>
      <c r="AB26" s="48">
        <f ca="1" t="shared" si="69"/>
        <v>6.025</v>
      </c>
      <c r="AC26" s="48">
        <f t="shared" si="70"/>
        <v>6</v>
      </c>
      <c r="AD26" s="48">
        <f t="shared" si="71"/>
        <v>25</v>
      </c>
      <c r="AE26" s="23" t="str">
        <f ca="1" t="shared" si="72"/>
        <v>Salmo Toc</v>
      </c>
      <c r="AF26" s="66">
        <f ca="1" t="shared" si="41"/>
        <v>14</v>
      </c>
      <c r="AG26" s="67">
        <f ca="1" t="shared" si="42"/>
        <v>4</v>
      </c>
      <c r="AH26" s="66">
        <f ca="1" t="shared" si="43"/>
        <v>10</v>
      </c>
      <c r="AI26" s="67">
        <f ca="1" t="shared" si="44"/>
        <v>6</v>
      </c>
      <c r="AJ26" s="66">
        <f ca="1" t="shared" si="45"/>
        <v>19</v>
      </c>
      <c r="AK26" s="67">
        <f ca="1" t="shared" si="46"/>
        <v>4</v>
      </c>
      <c r="AL26" s="66">
        <f ca="1" t="shared" si="47"/>
        <v>8</v>
      </c>
      <c r="AM26" s="67">
        <f ca="1" t="shared" si="48"/>
        <v>9</v>
      </c>
      <c r="AN26" s="66">
        <f ca="1" t="shared" si="49"/>
        <v>51</v>
      </c>
      <c r="AO26" s="67">
        <f ca="1" t="shared" si="50"/>
        <v>23</v>
      </c>
      <c r="AP26" s="66">
        <f ca="1" t="shared" si="51"/>
        <v>3</v>
      </c>
      <c r="AQ26" s="67">
        <f ca="1" t="shared" si="52"/>
        <v>10</v>
      </c>
      <c r="AR26" s="66">
        <f ca="1" t="shared" si="53"/>
        <v>7</v>
      </c>
      <c r="AS26" s="67">
        <f ca="1" t="shared" si="54"/>
        <v>9</v>
      </c>
      <c r="AT26" s="66">
        <f ca="1" t="shared" si="55"/>
        <v>9</v>
      </c>
      <c r="AU26" s="67">
        <f ca="1" t="shared" si="56"/>
        <v>3</v>
      </c>
      <c r="AV26" s="66">
        <f ca="1" t="shared" si="57"/>
        <v>4</v>
      </c>
      <c r="AW26" s="67">
        <f ca="1" t="shared" si="58"/>
        <v>10</v>
      </c>
      <c r="AX26" s="66">
        <f ca="1" t="shared" si="59"/>
        <v>23</v>
      </c>
      <c r="AY26" s="67">
        <f ca="1" t="shared" si="60"/>
        <v>32</v>
      </c>
      <c r="AZ26" s="66">
        <f ca="1" t="shared" si="61"/>
        <v>74</v>
      </c>
      <c r="BA26" s="67">
        <f ca="1" t="shared" si="62"/>
        <v>55</v>
      </c>
      <c r="BB26" s="24">
        <f ca="1" t="shared" si="63"/>
        <v>6</v>
      </c>
    </row>
    <row r="27" spans="1:54" ht="15">
      <c r="A27" s="23" t="s">
        <v>82</v>
      </c>
      <c r="B27" s="66">
        <f>IF(ISNA(VLOOKUP($A27,Excideuil1!$V$6:$AE$24,8,FALSE)),"",VLOOKUP($A27,Excideuil1!$V$6:$AE$24,8,FALSE))</f>
        <v>14</v>
      </c>
      <c r="C27" s="67">
        <f>IF(COUNT(B$21:B$29)=0,"",(IF(COUNT(B27),ROUND(VLOOKUP($A27,Excideuil1!$V$6:$AE$24,10,FALSE),1),200)))</f>
        <v>5</v>
      </c>
      <c r="D27" s="66">
        <f>IF(ISNA(VLOOKUP($A27,Excideuil1!$V$31:$AE$49,8,FALSE)),"",VLOOKUP($A27,Excideuil1!$V$31:$AE$49,8,FALSE))</f>
        <v>19</v>
      </c>
      <c r="E27" s="67">
        <f>IF(COUNT(D$21:D$28)=0,"",(IF(COUNT(D27),ROUND(VLOOKUP($A27,Excideuil1!$V$31:$AE$49,10,FALSE),1),200)))</f>
        <v>1</v>
      </c>
      <c r="F27" s="66">
        <f>IF(ISNA(VLOOKUP($A27,Excideuil1!$V$56:$AE$74,8,FALSE)),"",VLOOKUP($A27,Excideuil1!$V$56:$AE$74,8,FALSE))</f>
        <v>10</v>
      </c>
      <c r="G27" s="67">
        <f>IF(COUNT(F$21:F$28)=0,"",(IF(COUNT(F27),ROUND(VLOOKUP($A27,Excideuil1!$V$56:$AE$74,10,FALSE),1),200)))</f>
        <v>12</v>
      </c>
      <c r="H27" s="66">
        <f>IF(ISNA(VLOOKUP($A27,Excideuil1!$V$81:$AE$99,8,FALSE)),"",VLOOKUP($A27,Excideuil1!$V$81:$AE$99,8,FALSE))</f>
        <v>15</v>
      </c>
      <c r="I27" s="67">
        <f>IF(COUNT(H$21:H$28)=0,"",(IF(COUNT(H27),ROUND(VLOOKUP($A27,Excideuil1!$V$81:$AE$99,10,FALSE),1),200)))</f>
        <v>4</v>
      </c>
      <c r="J27" s="66">
        <f t="shared" si="64"/>
        <v>58</v>
      </c>
      <c r="K27" s="67">
        <f t="shared" si="65"/>
        <v>22</v>
      </c>
      <c r="L27" s="66">
        <f>IF(ISNA(VLOOKUP($A27,Excideuil2!$V$6:$AE$24,8,FALSE)),"",VLOOKUP($A27,Excideuil2!$V$6:$AE$24,8,FALSE))</f>
        <v>7</v>
      </c>
      <c r="M27" s="67">
        <f>IF(COUNT(L$21:L$28)=0,"",(IF(COUNT(L27),ROUND(VLOOKUP($A27,Excideuil2!$V$6:$AE$24,10,FALSE),1),200)))</f>
        <v>2</v>
      </c>
      <c r="N27" s="66">
        <f>IF(ISNA(VLOOKUP($A27,Excideuil2!$V$31:$AE$49,8,FALSE)),"",VLOOKUP($A27,Excideuil2!$V$31:$AE$49,8,FALSE))</f>
        <v>8</v>
      </c>
      <c r="O27" s="67">
        <f>IF(COUNT(N$21:N$28)=0,"",(IF(COUNT(N27),ROUND(VLOOKUP($A27,Excideuil2!$V$31:$AE$49,10,FALSE),1),200)))</f>
        <v>10</v>
      </c>
      <c r="P27" s="66">
        <f>IF(ISNA(VLOOKUP($A27,Excideuil2!$V$56:$AE$74,8,FALSE)),"",VLOOKUP($A27,Excideuil2!$V$56:$AE$74,8,FALSE))</f>
        <v>11</v>
      </c>
      <c r="Q27" s="67">
        <f>IF(COUNT(P$21:P$28)=0,"",(IF(COUNT(P27),ROUND(VLOOKUP($A27,Excideuil2!$V$56:$AE$74,10,FALSE),1),200)))</f>
        <v>2</v>
      </c>
      <c r="R27" s="66">
        <f>IF(ISNA(VLOOKUP($A27,Excideuil2!$V$81:$AE$99,8,FALSE)),"",VLOOKUP($A27,Excideuil2!$V$81:$AE$99,8,FALSE))</f>
        <v>9</v>
      </c>
      <c r="S27" s="67">
        <f>IF(COUNT(R$21:R$28)=0,"",(IF(COUNT(R27),ROUND(VLOOKUP($A27,Excideuil2!$V$81:$AE$99,10,FALSE),1),200)))</f>
        <v>3</v>
      </c>
      <c r="T27" s="66">
        <f t="shared" si="66"/>
        <v>35</v>
      </c>
      <c r="U27" s="67">
        <f t="shared" si="67"/>
        <v>17</v>
      </c>
      <c r="V27" s="66">
        <f t="shared" si="37"/>
        <v>93</v>
      </c>
      <c r="W27" s="67">
        <f t="shared" si="38"/>
        <v>39</v>
      </c>
      <c r="X27" s="24">
        <f t="shared" si="39"/>
        <v>5</v>
      </c>
      <c r="Y27" s="49"/>
      <c r="Z27" s="48">
        <f t="shared" si="40"/>
        <v>27</v>
      </c>
      <c r="AA27" s="48">
        <f t="shared" si="68"/>
        <v>26</v>
      </c>
      <c r="AB27" s="48">
        <f ca="1" t="shared" si="69"/>
        <v>5.026</v>
      </c>
      <c r="AC27" s="48">
        <f t="shared" si="70"/>
        <v>5</v>
      </c>
      <c r="AD27" s="48">
        <f t="shared" si="71"/>
        <v>23</v>
      </c>
      <c r="AE27" s="23" t="str">
        <f ca="1" t="shared" si="72"/>
        <v>PSM Artico</v>
      </c>
      <c r="AF27" s="66">
        <f ca="1" t="shared" si="41"/>
        <v>11</v>
      </c>
      <c r="AG27" s="67">
        <f ca="1" t="shared" si="42"/>
        <v>8</v>
      </c>
      <c r="AH27" s="66">
        <f ca="1" t="shared" si="43"/>
        <v>7</v>
      </c>
      <c r="AI27" s="67">
        <f ca="1" t="shared" si="44"/>
        <v>11</v>
      </c>
      <c r="AJ27" s="66">
        <f ca="1" t="shared" si="45"/>
        <v>20</v>
      </c>
      <c r="AK27" s="67">
        <f ca="1" t="shared" si="46"/>
        <v>2</v>
      </c>
      <c r="AL27" s="66">
        <f ca="1" t="shared" si="47"/>
        <v>13</v>
      </c>
      <c r="AM27" s="67">
        <f ca="1" t="shared" si="48"/>
        <v>5</v>
      </c>
      <c r="AN27" s="66">
        <f ca="1" t="shared" si="49"/>
        <v>51</v>
      </c>
      <c r="AO27" s="67">
        <f ca="1" t="shared" si="50"/>
        <v>26</v>
      </c>
      <c r="AP27" s="66">
        <f ca="1" t="shared" si="51"/>
        <v>1</v>
      </c>
      <c r="AQ27" s="67">
        <f ca="1" t="shared" si="52"/>
        <v>13</v>
      </c>
      <c r="AR27" s="66">
        <f ca="1" t="shared" si="53"/>
        <v>10</v>
      </c>
      <c r="AS27" s="67">
        <f ca="1" t="shared" si="54"/>
        <v>6</v>
      </c>
      <c r="AT27" s="66">
        <f ca="1" t="shared" si="55"/>
        <v>7</v>
      </c>
      <c r="AU27" s="67">
        <f ca="1" t="shared" si="56"/>
        <v>4</v>
      </c>
      <c r="AV27" s="66">
        <f ca="1" t="shared" si="57"/>
        <v>6</v>
      </c>
      <c r="AW27" s="67">
        <f ca="1" t="shared" si="58"/>
        <v>8</v>
      </c>
      <c r="AX27" s="66">
        <f ca="1" t="shared" si="59"/>
        <v>24</v>
      </c>
      <c r="AY27" s="67">
        <f ca="1" t="shared" si="60"/>
        <v>31</v>
      </c>
      <c r="AZ27" s="66">
        <f ca="1" t="shared" si="61"/>
        <v>75</v>
      </c>
      <c r="BA27" s="67">
        <f ca="1" t="shared" si="62"/>
        <v>57</v>
      </c>
      <c r="BB27" s="24">
        <f ca="1" t="shared" si="63"/>
        <v>7</v>
      </c>
    </row>
    <row r="28" spans="1:54" ht="15.75" thickBot="1">
      <c r="A28" s="25" t="s">
        <v>83</v>
      </c>
      <c r="B28" s="68">
        <f>IF(ISNA(VLOOKUP($A28,Excideuil1!$V$6:$AE$24,8,FALSE)),"",VLOOKUP($A28,Excideuil1!$V$6:$AE$24,8,FALSE))</f>
        <v>10</v>
      </c>
      <c r="C28" s="69">
        <f>IF(COUNT(B$21:B$29)=0,"",(IF(COUNT(B28),ROUND(VLOOKUP($A28,Excideuil1!$V$6:$AE$24,10,FALSE),1),200)))</f>
        <v>9</v>
      </c>
      <c r="D28" s="68">
        <f>IF(ISNA(VLOOKUP($A28,Excideuil1!$V$31:$AE$49,8,FALSE)),"",VLOOKUP($A28,Excideuil1!$V$31:$AE$49,8,FALSE))</f>
        <v>11</v>
      </c>
      <c r="E28" s="69">
        <f>IF(COUNT(D$21:D$28)=0,"",(IF(COUNT(D28),ROUND(VLOOKUP($A28,Excideuil1!$V$31:$AE$49,10,FALSE),1),200)))</f>
        <v>8</v>
      </c>
      <c r="F28" s="68">
        <f>IF(ISNA(VLOOKUP($A28,Excideuil1!$V$56:$AE$74,8,FALSE)),"",VLOOKUP($A28,Excideuil1!$V$56:$AE$74,8,FALSE))</f>
        <v>14</v>
      </c>
      <c r="G28" s="69">
        <f>IF(COUNT(F$21:F$28)=0,"",(IF(COUNT(F28),ROUND(VLOOKUP($A28,Excideuil1!$V$56:$AE$74,10,FALSE),1),200)))</f>
        <v>6</v>
      </c>
      <c r="H28" s="68">
        <f>IF(ISNA(VLOOKUP($A28,Excideuil1!$V$81:$AE$99,8,FALSE)),"",VLOOKUP($A28,Excideuil1!$V$81:$AE$99,8,FALSE))</f>
        <v>6</v>
      </c>
      <c r="I28" s="69">
        <f>IF(COUNT(H$21:H$28)=0,"",(IF(COUNT(H28),ROUND(VLOOKUP($A28,Excideuil1!$V$81:$AE$99,10,FALSE),1),200)))</f>
        <v>11</v>
      </c>
      <c r="J28" s="68">
        <f t="shared" si="64"/>
        <v>41</v>
      </c>
      <c r="K28" s="69">
        <f t="shared" si="65"/>
        <v>34</v>
      </c>
      <c r="L28" s="68">
        <f>IF(ISNA(VLOOKUP($A28,Excideuil2!$V$6:$AE$24,8,FALSE)),"",VLOOKUP($A28,Excideuil2!$V$6:$AE$24,8,FALSE))</f>
        <v>6</v>
      </c>
      <c r="M28" s="69">
        <f>IF(COUNT(L$21:L$28)=0,"",(IF(COUNT(L28),ROUND(VLOOKUP($A28,Excideuil2!$V$6:$AE$24,10,FALSE),1),200)))</f>
        <v>5.5</v>
      </c>
      <c r="N28" s="68">
        <f>IF(ISNA(VLOOKUP($A28,Excideuil2!$V$31:$AE$49,8,FALSE)),"",VLOOKUP($A28,Excideuil2!$V$31:$AE$49,8,FALSE))</f>
        <v>7</v>
      </c>
      <c r="O28" s="69">
        <f>IF(COUNT(N$21:N$28)=0,"",(IF(COUNT(N28),ROUND(VLOOKUP($A28,Excideuil2!$V$31:$AE$49,10,FALSE),1),200)))</f>
        <v>8</v>
      </c>
      <c r="P28" s="68">
        <f>IF(ISNA(VLOOKUP($A28,Excideuil2!$V$56:$AE$74,8,FALSE)),"",VLOOKUP($A28,Excideuil2!$V$56:$AE$74,8,FALSE))</f>
        <v>4</v>
      </c>
      <c r="Q28" s="69">
        <f>IF(COUNT(P$21:P$28)=0,"",(IF(COUNT(P28),ROUND(VLOOKUP($A28,Excideuil2!$V$56:$AE$74,10,FALSE),1),200)))</f>
        <v>9</v>
      </c>
      <c r="R28" s="68">
        <f>IF(ISNA(VLOOKUP($A28,Excideuil2!$V$81:$AE$99,8,FALSE)),"",VLOOKUP($A28,Excideuil2!$V$81:$AE$99,8,FALSE))</f>
        <v>2</v>
      </c>
      <c r="S28" s="69">
        <f>IF(COUNT(R$21:R$28)=0,"",(IF(COUNT(R28),ROUND(VLOOKUP($A28,Excideuil2!$V$81:$AE$99,10,FALSE),1),200)))</f>
        <v>14</v>
      </c>
      <c r="T28" s="68">
        <f t="shared" si="66"/>
        <v>19</v>
      </c>
      <c r="U28" s="69">
        <f t="shared" si="67"/>
        <v>36.5</v>
      </c>
      <c r="V28" s="68">
        <f t="shared" si="37"/>
        <v>60</v>
      </c>
      <c r="W28" s="69">
        <f t="shared" si="38"/>
        <v>70.5</v>
      </c>
      <c r="X28" s="38">
        <f t="shared" si="39"/>
        <v>8</v>
      </c>
      <c r="Y28" s="49"/>
      <c r="Z28" s="48">
        <f t="shared" si="40"/>
        <v>28</v>
      </c>
      <c r="AA28" s="48">
        <f t="shared" si="68"/>
        <v>27</v>
      </c>
      <c r="AB28" s="48">
        <f ca="1" t="shared" si="69"/>
        <v>8.027</v>
      </c>
      <c r="AC28" s="48">
        <f t="shared" si="70"/>
        <v>8</v>
      </c>
      <c r="AD28" s="48">
        <f t="shared" si="71"/>
        <v>27</v>
      </c>
      <c r="AE28" s="25" t="str">
        <f ca="1" t="shared" si="72"/>
        <v>Truite Toc</v>
      </c>
      <c r="AF28" s="68">
        <f ca="1" t="shared" si="41"/>
        <v>10</v>
      </c>
      <c r="AG28" s="69">
        <f ca="1" t="shared" si="42"/>
        <v>9</v>
      </c>
      <c r="AH28" s="68">
        <f ca="1" t="shared" si="43"/>
        <v>11</v>
      </c>
      <c r="AI28" s="69">
        <f ca="1" t="shared" si="44"/>
        <v>8</v>
      </c>
      <c r="AJ28" s="68">
        <f ca="1" t="shared" si="45"/>
        <v>14</v>
      </c>
      <c r="AK28" s="69">
        <f ca="1" t="shared" si="46"/>
        <v>6</v>
      </c>
      <c r="AL28" s="68">
        <f ca="1" t="shared" si="47"/>
        <v>6</v>
      </c>
      <c r="AM28" s="69">
        <f ca="1" t="shared" si="48"/>
        <v>11</v>
      </c>
      <c r="AN28" s="68">
        <f ca="1" t="shared" si="49"/>
        <v>41</v>
      </c>
      <c r="AO28" s="69">
        <f ca="1" t="shared" si="50"/>
        <v>34</v>
      </c>
      <c r="AP28" s="68">
        <f ca="1" t="shared" si="51"/>
        <v>6</v>
      </c>
      <c r="AQ28" s="69">
        <f ca="1" t="shared" si="52"/>
        <v>5.5</v>
      </c>
      <c r="AR28" s="68">
        <f ca="1" t="shared" si="53"/>
        <v>7</v>
      </c>
      <c r="AS28" s="69">
        <f ca="1" t="shared" si="54"/>
        <v>8</v>
      </c>
      <c r="AT28" s="68">
        <f ca="1" t="shared" si="55"/>
        <v>4</v>
      </c>
      <c r="AU28" s="69">
        <f ca="1" t="shared" si="56"/>
        <v>9</v>
      </c>
      <c r="AV28" s="68">
        <f ca="1" t="shared" si="57"/>
        <v>2</v>
      </c>
      <c r="AW28" s="69">
        <f ca="1" t="shared" si="58"/>
        <v>14</v>
      </c>
      <c r="AX28" s="68">
        <f ca="1" t="shared" si="59"/>
        <v>19</v>
      </c>
      <c r="AY28" s="69">
        <f ca="1" t="shared" si="60"/>
        <v>36.5</v>
      </c>
      <c r="AZ28" s="68">
        <f ca="1" t="shared" si="61"/>
        <v>60</v>
      </c>
      <c r="BA28" s="69">
        <f ca="1" t="shared" si="62"/>
        <v>70.5</v>
      </c>
      <c r="BB28" s="38">
        <f ca="1" t="shared" si="63"/>
        <v>8</v>
      </c>
    </row>
    <row r="30" ht="15.75" thickBot="1"/>
    <row r="31" spans="1:54" ht="24" thickBot="1">
      <c r="A31" s="7"/>
      <c r="B31" s="105" t="s">
        <v>133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7"/>
      <c r="W31" s="7"/>
      <c r="X31" s="7"/>
      <c r="Y31" s="71"/>
      <c r="Z31" s="48"/>
      <c r="AA31" s="48"/>
      <c r="AB31" s="48"/>
      <c r="AC31" s="48"/>
      <c r="AD31" s="48"/>
      <c r="AE31" s="73"/>
      <c r="AF31" s="105" t="s">
        <v>133</v>
      </c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7"/>
      <c r="AZ31" s="70"/>
      <c r="BA31" s="70"/>
      <c r="BB31" s="74"/>
    </row>
    <row r="32" spans="1:54" ht="24" thickBot="1">
      <c r="A32" s="8"/>
      <c r="B32" s="113" t="s">
        <v>26</v>
      </c>
      <c r="C32" s="114"/>
      <c r="D32" s="114"/>
      <c r="E32" s="114"/>
      <c r="F32" s="114"/>
      <c r="G32" s="114"/>
      <c r="H32" s="114"/>
      <c r="I32" s="114"/>
      <c r="J32" s="114"/>
      <c r="K32" s="116"/>
      <c r="L32" s="113" t="s">
        <v>27</v>
      </c>
      <c r="M32" s="114"/>
      <c r="N32" s="114"/>
      <c r="O32" s="114"/>
      <c r="P32" s="114"/>
      <c r="Q32" s="114"/>
      <c r="R32" s="114"/>
      <c r="S32" s="114"/>
      <c r="T32" s="117"/>
      <c r="U32" s="118"/>
      <c r="Z32" s="48"/>
      <c r="AA32" s="48"/>
      <c r="AB32" s="48"/>
      <c r="AC32" s="48"/>
      <c r="AD32" s="48"/>
      <c r="AE32" s="8"/>
      <c r="AF32" s="108" t="s">
        <v>26</v>
      </c>
      <c r="AG32" s="109"/>
      <c r="AH32" s="109"/>
      <c r="AI32" s="109"/>
      <c r="AJ32" s="109"/>
      <c r="AK32" s="109"/>
      <c r="AL32" s="109"/>
      <c r="AM32" s="109"/>
      <c r="AN32" s="109"/>
      <c r="AO32" s="110"/>
      <c r="AP32" s="108" t="s">
        <v>27</v>
      </c>
      <c r="AQ32" s="109"/>
      <c r="AR32" s="109"/>
      <c r="AS32" s="109"/>
      <c r="AT32" s="109"/>
      <c r="AU32" s="109"/>
      <c r="AV32" s="109"/>
      <c r="AW32" s="109"/>
      <c r="AX32" s="109"/>
      <c r="AY32" s="110"/>
      <c r="AZ32" s="75"/>
      <c r="BA32" s="75"/>
      <c r="BB32" s="74"/>
    </row>
    <row r="33" spans="1:54" ht="15.75" thickBot="1">
      <c r="A33" s="93" t="s">
        <v>25</v>
      </c>
      <c r="B33" s="102" t="s">
        <v>28</v>
      </c>
      <c r="C33" s="103"/>
      <c r="D33" s="102" t="s">
        <v>29</v>
      </c>
      <c r="E33" s="103"/>
      <c r="F33" s="102" t="s">
        <v>30</v>
      </c>
      <c r="G33" s="103"/>
      <c r="H33" s="102" t="s">
        <v>31</v>
      </c>
      <c r="I33" s="103"/>
      <c r="J33" s="9" t="s">
        <v>20</v>
      </c>
      <c r="K33" s="10" t="s">
        <v>20</v>
      </c>
      <c r="L33" s="102" t="s">
        <v>28</v>
      </c>
      <c r="M33" s="103"/>
      <c r="N33" s="102" t="s">
        <v>29</v>
      </c>
      <c r="O33" s="103"/>
      <c r="P33" s="102" t="s">
        <v>30</v>
      </c>
      <c r="Q33" s="103"/>
      <c r="R33" s="102" t="s">
        <v>31</v>
      </c>
      <c r="S33" s="103"/>
      <c r="T33" s="9" t="s">
        <v>20</v>
      </c>
      <c r="U33" s="10" t="s">
        <v>20</v>
      </c>
      <c r="V33" s="9" t="s">
        <v>20</v>
      </c>
      <c r="W33" s="10" t="s">
        <v>20</v>
      </c>
      <c r="X33" s="36"/>
      <c r="Y33" s="72"/>
      <c r="Z33" s="48"/>
      <c r="AA33" s="48"/>
      <c r="AB33" s="48"/>
      <c r="AC33" s="48"/>
      <c r="AD33" s="48"/>
      <c r="AE33" s="93" t="s">
        <v>25</v>
      </c>
      <c r="AF33" s="102" t="s">
        <v>28</v>
      </c>
      <c r="AG33" s="103"/>
      <c r="AH33" s="102" t="s">
        <v>29</v>
      </c>
      <c r="AI33" s="103"/>
      <c r="AJ33" s="102" t="s">
        <v>30</v>
      </c>
      <c r="AK33" s="103"/>
      <c r="AL33" s="102" t="s">
        <v>31</v>
      </c>
      <c r="AM33" s="103"/>
      <c r="AN33" s="9" t="s">
        <v>20</v>
      </c>
      <c r="AO33" s="10" t="s">
        <v>20</v>
      </c>
      <c r="AP33" s="102" t="s">
        <v>28</v>
      </c>
      <c r="AQ33" s="103"/>
      <c r="AR33" s="102" t="s">
        <v>29</v>
      </c>
      <c r="AS33" s="103"/>
      <c r="AT33" s="102" t="s">
        <v>30</v>
      </c>
      <c r="AU33" s="103"/>
      <c r="AV33" s="102" t="s">
        <v>31</v>
      </c>
      <c r="AW33" s="103"/>
      <c r="AX33" s="9" t="s">
        <v>20</v>
      </c>
      <c r="AY33" s="10" t="s">
        <v>20</v>
      </c>
      <c r="AZ33" s="9" t="s">
        <v>20</v>
      </c>
      <c r="BA33" s="10" t="s">
        <v>20</v>
      </c>
      <c r="BB33" s="61"/>
    </row>
    <row r="34" spans="1:54" s="48" customFormat="1" ht="15.75" customHeight="1" thickBot="1">
      <c r="A34" s="94"/>
      <c r="B34" s="56" t="s">
        <v>130</v>
      </c>
      <c r="C34" s="57" t="str">
        <f>Sauveterre1!$F$2</f>
        <v>C</v>
      </c>
      <c r="D34" s="56" t="s">
        <v>130</v>
      </c>
      <c r="E34" s="57" t="str">
        <f>Sauveterre1!$F$27</f>
        <v>A</v>
      </c>
      <c r="F34" s="56" t="s">
        <v>130</v>
      </c>
      <c r="G34" s="57" t="str">
        <f>Sauveterre1!$F$52</f>
        <v>D</v>
      </c>
      <c r="H34" s="56" t="s">
        <v>130</v>
      </c>
      <c r="I34" s="57" t="str">
        <f>Sauveterre1!$F$77</f>
        <v>B</v>
      </c>
      <c r="J34" s="11"/>
      <c r="K34" s="12"/>
      <c r="L34" s="56" t="s">
        <v>130</v>
      </c>
      <c r="M34" s="57" t="str">
        <f>Sauveterre2!$F$2</f>
        <v>B</v>
      </c>
      <c r="N34" s="56" t="s">
        <v>130</v>
      </c>
      <c r="O34" s="57" t="str">
        <f>Sauveterre2!$F$27</f>
        <v>A</v>
      </c>
      <c r="P34" s="56" t="s">
        <v>130</v>
      </c>
      <c r="Q34" s="57" t="str">
        <f>Sauveterre2!$F$52</f>
        <v>D</v>
      </c>
      <c r="R34" s="56" t="s">
        <v>130</v>
      </c>
      <c r="S34" s="57" t="str">
        <f>Sauveterre2!$F$77</f>
        <v>C</v>
      </c>
      <c r="T34" s="11"/>
      <c r="U34" s="12"/>
      <c r="V34" s="11"/>
      <c r="W34" s="12"/>
      <c r="X34" s="37" t="s">
        <v>135</v>
      </c>
      <c r="Y34" s="72"/>
      <c r="AE34" s="94"/>
      <c r="AF34" s="56" t="s">
        <v>130</v>
      </c>
      <c r="AG34" s="57" t="str">
        <f>Sauveterre1!$F$2</f>
        <v>C</v>
      </c>
      <c r="AH34" s="56" t="s">
        <v>130</v>
      </c>
      <c r="AI34" s="57" t="str">
        <f>Sauveterre1!$F$27</f>
        <v>A</v>
      </c>
      <c r="AJ34" s="56" t="s">
        <v>130</v>
      </c>
      <c r="AK34" s="57" t="str">
        <f>Sauveterre1!$F$52</f>
        <v>D</v>
      </c>
      <c r="AL34" s="56" t="s">
        <v>130</v>
      </c>
      <c r="AM34" s="57" t="str">
        <f>Sauveterre1!$F$77</f>
        <v>B</v>
      </c>
      <c r="AN34" s="11"/>
      <c r="AO34" s="12"/>
      <c r="AP34" s="56" t="s">
        <v>130</v>
      </c>
      <c r="AQ34" s="57" t="str">
        <f>Sauveterre2!$F$2</f>
        <v>B</v>
      </c>
      <c r="AR34" s="56" t="s">
        <v>130</v>
      </c>
      <c r="AS34" s="57" t="str">
        <f>Sauveterre2!$F$27</f>
        <v>A</v>
      </c>
      <c r="AT34" s="56" t="s">
        <v>130</v>
      </c>
      <c r="AU34" s="57" t="str">
        <f>Sauveterre2!$F$52</f>
        <v>D</v>
      </c>
      <c r="AV34" s="56" t="s">
        <v>130</v>
      </c>
      <c r="AW34" s="57" t="str">
        <f>Sauveterre2!$F$77</f>
        <v>C</v>
      </c>
      <c r="AX34" s="11"/>
      <c r="AY34" s="12"/>
      <c r="AZ34" s="11"/>
      <c r="BA34" s="12"/>
      <c r="BB34" s="62" t="s">
        <v>135</v>
      </c>
    </row>
    <row r="35" spans="1:54" ht="15.75" thickBot="1">
      <c r="A35" s="94"/>
      <c r="B35" s="13" t="s">
        <v>42</v>
      </c>
      <c r="C35" s="14" t="s">
        <v>21</v>
      </c>
      <c r="D35" s="13" t="s">
        <v>42</v>
      </c>
      <c r="E35" s="15" t="s">
        <v>21</v>
      </c>
      <c r="F35" s="13" t="s">
        <v>42</v>
      </c>
      <c r="G35" s="15" t="s">
        <v>21</v>
      </c>
      <c r="H35" s="13" t="s">
        <v>42</v>
      </c>
      <c r="I35" s="15" t="s">
        <v>21</v>
      </c>
      <c r="J35" s="26" t="s">
        <v>42</v>
      </c>
      <c r="K35" s="16" t="s">
        <v>21</v>
      </c>
      <c r="L35" s="13" t="s">
        <v>42</v>
      </c>
      <c r="M35" s="14" t="s">
        <v>21</v>
      </c>
      <c r="N35" s="13" t="s">
        <v>42</v>
      </c>
      <c r="O35" s="15" t="s">
        <v>21</v>
      </c>
      <c r="P35" s="13" t="s">
        <v>42</v>
      </c>
      <c r="Q35" s="15" t="s">
        <v>21</v>
      </c>
      <c r="R35" s="13" t="s">
        <v>42</v>
      </c>
      <c r="S35" s="15" t="s">
        <v>21</v>
      </c>
      <c r="T35" s="26" t="s">
        <v>41</v>
      </c>
      <c r="U35" s="16" t="s">
        <v>21</v>
      </c>
      <c r="V35" s="26" t="s">
        <v>41</v>
      </c>
      <c r="W35" s="16" t="s">
        <v>21</v>
      </c>
      <c r="X35" s="37"/>
      <c r="Y35" s="72"/>
      <c r="Z35" s="48"/>
      <c r="AA35" s="48">
        <f>COUNT(Z36:Z43)</f>
        <v>8</v>
      </c>
      <c r="AB35" s="48"/>
      <c r="AC35" s="48"/>
      <c r="AD35" s="48"/>
      <c r="AE35" s="94"/>
      <c r="AF35" s="13" t="s">
        <v>42</v>
      </c>
      <c r="AG35" s="14" t="s">
        <v>21</v>
      </c>
      <c r="AH35" s="13" t="s">
        <v>42</v>
      </c>
      <c r="AI35" s="15" t="s">
        <v>21</v>
      </c>
      <c r="AJ35" s="13" t="s">
        <v>42</v>
      </c>
      <c r="AK35" s="15" t="s">
        <v>21</v>
      </c>
      <c r="AL35" s="13" t="s">
        <v>42</v>
      </c>
      <c r="AM35" s="15" t="s">
        <v>21</v>
      </c>
      <c r="AN35" s="26" t="s">
        <v>41</v>
      </c>
      <c r="AO35" s="64" t="s">
        <v>21</v>
      </c>
      <c r="AP35" s="13" t="s">
        <v>42</v>
      </c>
      <c r="AQ35" s="14" t="s">
        <v>21</v>
      </c>
      <c r="AR35" s="13" t="s">
        <v>42</v>
      </c>
      <c r="AS35" s="15" t="s">
        <v>21</v>
      </c>
      <c r="AT35" s="13" t="s">
        <v>42</v>
      </c>
      <c r="AU35" s="15" t="s">
        <v>21</v>
      </c>
      <c r="AV35" s="13" t="s">
        <v>42</v>
      </c>
      <c r="AW35" s="15" t="s">
        <v>21</v>
      </c>
      <c r="AX35" s="26" t="s">
        <v>41</v>
      </c>
      <c r="AY35" s="64" t="s">
        <v>21</v>
      </c>
      <c r="AZ35" s="26" t="s">
        <v>41</v>
      </c>
      <c r="BA35" s="64" t="s">
        <v>21</v>
      </c>
      <c r="BB35" s="63"/>
    </row>
    <row r="36" spans="1:54" ht="15">
      <c r="A36" s="19" t="s">
        <v>47</v>
      </c>
      <c r="B36" s="20">
        <f>IF(ISNA(VLOOKUP($A36,Sauveterre1!$V$6:$AE$24,8,FALSE)),"",VLOOKUP($A36,Sauveterre1!$V$6:$AE$24,8,FALSE))</f>
        <v>6</v>
      </c>
      <c r="C36" s="21">
        <f>IF(COUNT(B$36:B$43)=0,"",(IF(COUNT(B36),ROUND(VLOOKUP($A36,Sauveterre1!$V$6:$AE$24,10,FALSE),1),200)))</f>
        <v>10</v>
      </c>
      <c r="D36" s="20">
        <f>IF(ISNA(VLOOKUP($A36,Sauveterre1!$V$31:$AE$49,8,FALSE)),"",VLOOKUP($A36,Sauveterre1!$V$31:$AE$49,8,FALSE))</f>
        <v>15</v>
      </c>
      <c r="E36" s="21">
        <f>IF(COUNT(D$36:D$43)=0,"",(IF(COUNT(D36),ROUND(VLOOKUP($A36,Sauveterre1!$V$31:$AE$49,10,FALSE),1),200)))</f>
        <v>3</v>
      </c>
      <c r="F36" s="20">
        <f>IF(ISNA(VLOOKUP($A36,Sauveterre1!$V$56:$AE$74,8,FALSE)),"",VLOOKUP($A36,Sauveterre1!$V$56:$AE$74,8,FALSE))</f>
        <v>4</v>
      </c>
      <c r="G36" s="21">
        <f>IF(COUNT(F$36:F$43)=0,"",(IF(COUNT(F36),ROUND(VLOOKUP($A36,Sauveterre1!$V$56:$AE$74,10,FALSE),1),200)))</f>
        <v>7</v>
      </c>
      <c r="H36" s="20">
        <f>IF(ISNA(VLOOKUP($A36,Sauveterre1!$V$81:$AE$99,8,FALSE)),"",VLOOKUP($A36,Sauveterre1!$V$81:$AE$99,8,FALSE))</f>
        <v>6</v>
      </c>
      <c r="I36" s="21">
        <f>IF(COUNT(H$36:H$43)=0,"",(IF(COUNT(H36),ROUND(VLOOKUP($A36,Sauveterre1!$V$81:$AE$99,10,FALSE),1),200)))</f>
        <v>8</v>
      </c>
      <c r="J36" s="20">
        <f>SUM(B36,D36,F36,H36)</f>
        <v>31</v>
      </c>
      <c r="K36" s="21">
        <f>SUM(C36,E36,G36,I36)</f>
        <v>28</v>
      </c>
      <c r="L36" s="20">
        <f>IF(ISNA(VLOOKUP($A36,Sauveterre2!$V$6:$AE$24,8,FALSE)),"",VLOOKUP($A36,Sauveterre2!$V$6:$AE$24,8,FALSE))</f>
        <v>5</v>
      </c>
      <c r="M36" s="21">
        <f>IF(COUNT(L$36:L$43)=0,"",(IF(COUNT(L36),ROUND(VLOOKUP($A36,Sauveterre2!$V$6:$AE$24,10,FALSE),1),200)))</f>
        <v>11</v>
      </c>
      <c r="N36" s="20">
        <f>IF(ISNA(VLOOKUP($A36,Sauveterre2!$V$31:$AE$49,8,FALSE)),"",VLOOKUP($A36,Sauveterre2!$V$31:$AE$49,8,FALSE))</f>
        <v>26</v>
      </c>
      <c r="O36" s="21">
        <f>IF(COUNT(N$36:N$43)=0,"",(IF(COUNT(N36),ROUND(VLOOKUP($A36,Sauveterre2!$V$31:$AE$49,10,FALSE),1),200)))</f>
        <v>6</v>
      </c>
      <c r="P36" s="20">
        <f>IF(ISNA(VLOOKUP($A36,Sauveterre2!$V$56:$AE$74,8,FALSE)),"",VLOOKUP($A36,Sauveterre2!$V$56:$AE$74,8,FALSE))</f>
        <v>10</v>
      </c>
      <c r="Q36" s="21">
        <f>IF(COUNT(P$36:P$43)=0,"",(IF(COUNT(P36),ROUND(VLOOKUP($A36,Sauveterre2!$V$56:$AE$74,10,FALSE),1),200)))</f>
        <v>10</v>
      </c>
      <c r="R36" s="20">
        <f>IF(ISNA(VLOOKUP($A36,Sauveterre2!$V$81:$AE$99,8,FALSE)),"",VLOOKUP($A36,Sauveterre2!$V$81:$AE$99,8,FALSE))</f>
        <v>20</v>
      </c>
      <c r="S36" s="21">
        <f>IF(COUNT(R$36:R$43)=0,"",(IF(COUNT(R36),ROUND(VLOOKUP($A36,Sauveterre2!$V$81:$AE$99,10,FALSE),1),200)))</f>
        <v>4</v>
      </c>
      <c r="T36" s="20">
        <f>SUM(L36,N36,P36,R36)</f>
        <v>61</v>
      </c>
      <c r="U36" s="21">
        <f>SUM(M36,O36,Q36,S36)</f>
        <v>31</v>
      </c>
      <c r="V36" s="20">
        <f aca="true" t="shared" si="73" ref="V36:V43">SUM(J36,T36)</f>
        <v>92</v>
      </c>
      <c r="W36" s="21">
        <f aca="true" t="shared" si="74" ref="W36:W43">SUM(K36,U36)</f>
        <v>59</v>
      </c>
      <c r="X36" s="22">
        <f aca="true" t="shared" si="75" ref="X36:X43">RANK(W36,$W$36:$W$43,1)+(COUNT($W$36:$W$43)+1-RANK(W36,$W$36:$W$43,0)-RANK(W36,$W$36:$W$43,1))/2</f>
        <v>8</v>
      </c>
      <c r="Y36" s="49"/>
      <c r="Z36" s="48">
        <f aca="true" t="shared" si="76" ref="Z36:Z43">IF((A36&lt;&gt;""),ROW(A36))</f>
        <v>36</v>
      </c>
      <c r="AA36" s="48">
        <f>IF(AA$35&gt;=ROW(Z1),SMALL(Z$36:Z$43,ROW(Z1))-1,"")</f>
        <v>35</v>
      </c>
      <c r="AB36" s="48">
        <f ca="1">IF($AA36="","",OFFSET(X$1,AA36,)+(AA36/1000))</f>
        <v>8.035</v>
      </c>
      <c r="AC36" s="48">
        <f>IF(AB36="","",RANK(AB36,AB$36:AB$43,1))</f>
        <v>8</v>
      </c>
      <c r="AD36" s="48">
        <f>IF(AC36="","",INDEX(AA$36:AA$43,MATCH(ROW(Z1),AC$36:AC$43,0)))</f>
        <v>37</v>
      </c>
      <c r="AE36" s="19" t="str">
        <f ca="1">IF($AD36="","",OFFSET(A$1,$AD36,))</f>
        <v>No Kill 33</v>
      </c>
      <c r="AF36" s="20">
        <f aca="true" ca="1" t="shared" si="77" ref="AF36:AF43">IF($AD36="","",OFFSET(B$1,$AD36,))</f>
        <v>11</v>
      </c>
      <c r="AG36" s="21">
        <f aca="true" ca="1" t="shared" si="78" ref="AG36:AG43">IF($AD36="","",OFFSET(C$1,$AD36,))</f>
        <v>4</v>
      </c>
      <c r="AH36" s="20">
        <f aca="true" ca="1" t="shared" si="79" ref="AH36:AH43">IF($AD36="","",OFFSET(D$1,$AD36,))</f>
        <v>20</v>
      </c>
      <c r="AI36" s="21">
        <f aca="true" ca="1" t="shared" si="80" ref="AI36:AI43">IF($AD36="","",OFFSET(E$1,$AD36,))</f>
        <v>1</v>
      </c>
      <c r="AJ36" s="20">
        <f aca="true" ca="1" t="shared" si="81" ref="AJ36:AJ43">IF($AD36="","",OFFSET(F$1,$AD36,))</f>
        <v>7</v>
      </c>
      <c r="AK36" s="21">
        <f aca="true" ca="1" t="shared" si="82" ref="AK36:AK43">IF($AD36="","",OFFSET(G$1,$AD36,))</f>
        <v>2</v>
      </c>
      <c r="AL36" s="20">
        <f aca="true" ca="1" t="shared" si="83" ref="AL36:AL43">IF($AD36="","",OFFSET(H$1,$AD36,))</f>
        <v>19</v>
      </c>
      <c r="AM36" s="21">
        <f aca="true" ca="1" t="shared" si="84" ref="AM36:AM43">IF($AD36="","",OFFSET(I$1,$AD36,))</f>
        <v>1</v>
      </c>
      <c r="AN36" s="20">
        <f aca="true" ca="1" t="shared" si="85" ref="AN36:AN43">IF($AD36="","",OFFSET(J$1,$AD36,))</f>
        <v>57</v>
      </c>
      <c r="AO36" s="21">
        <f aca="true" ca="1" t="shared" si="86" ref="AO36:AO43">IF($AD36="","",OFFSET(K$1,$AD36,))</f>
        <v>8</v>
      </c>
      <c r="AP36" s="20">
        <f aca="true" ca="1" t="shared" si="87" ref="AP36:AP43">IF($AD36="","",OFFSET(L$1,$AD36,))</f>
        <v>17</v>
      </c>
      <c r="AQ36" s="21">
        <f aca="true" ca="1" t="shared" si="88" ref="AQ36:AQ43">IF($AD36="","",OFFSET(M$1,$AD36,))</f>
        <v>3</v>
      </c>
      <c r="AR36" s="20">
        <f aca="true" ca="1" t="shared" si="89" ref="AR36:AR43">IF($AD36="","",OFFSET(N$1,$AD36,))</f>
        <v>39</v>
      </c>
      <c r="AS36" s="21">
        <f aca="true" ca="1" t="shared" si="90" ref="AS36:AS43">IF($AD36="","",OFFSET(O$1,$AD36,))</f>
        <v>2</v>
      </c>
      <c r="AT36" s="20">
        <f aca="true" ca="1" t="shared" si="91" ref="AT36:AT43">IF($AD36="","",OFFSET(P$1,$AD36,))</f>
        <v>37</v>
      </c>
      <c r="AU36" s="21">
        <f aca="true" ca="1" t="shared" si="92" ref="AU36:AU43">IF($AD36="","",OFFSET(Q$1,$AD36,))</f>
        <v>2</v>
      </c>
      <c r="AV36" s="20">
        <f aca="true" ca="1" t="shared" si="93" ref="AV36:AV43">IF($AD36="","",OFFSET(R$1,$AD36,))</f>
        <v>30</v>
      </c>
      <c r="AW36" s="21">
        <f aca="true" ca="1" t="shared" si="94" ref="AW36:AW43">IF($AD36="","",OFFSET(S$1,$AD36,))</f>
        <v>1</v>
      </c>
      <c r="AX36" s="20">
        <f aca="true" ca="1" t="shared" si="95" ref="AX36:AX43">IF($AD36="","",OFFSET(T$1,$AD36,))</f>
        <v>123</v>
      </c>
      <c r="AY36" s="21">
        <f aca="true" ca="1" t="shared" si="96" ref="AY36:AY43">IF($AD36="","",OFFSET(U$1,$AD36,))</f>
        <v>8</v>
      </c>
      <c r="AZ36" s="20">
        <f aca="true" ca="1" t="shared" si="97" ref="AZ36:AZ43">IF($AD36="","",OFFSET(V$1,$AD36,))</f>
        <v>180</v>
      </c>
      <c r="BA36" s="21">
        <f aca="true" ca="1" t="shared" si="98" ref="BA36:BA43">IF($AD36="","",OFFSET(W$1,$AD36,))</f>
        <v>16</v>
      </c>
      <c r="BB36" s="22">
        <f aca="true" ca="1" t="shared" si="99" ref="BB36:BB43">IF($AD36="","",OFFSET(X$1,$AD36,))</f>
        <v>1</v>
      </c>
    </row>
    <row r="37" spans="1:54" ht="15">
      <c r="A37" s="23" t="s">
        <v>78</v>
      </c>
      <c r="B37" s="66">
        <f>IF(ISNA(VLOOKUP($A37,Sauveterre1!$V$6:$AE$24,8,FALSE)),"",VLOOKUP($A37,Sauveterre1!$V$6:$AE$24,8,FALSE))</f>
        <v>7</v>
      </c>
      <c r="C37" s="67">
        <f>IF(COUNT(B$36:B$43)=0,"",(IF(COUNT(B37),ROUND(VLOOKUP($A37,Sauveterre1!$V$6:$AE$24,10,FALSE),1),200)))</f>
        <v>9</v>
      </c>
      <c r="D37" s="66">
        <f>IF(ISNA(VLOOKUP($A37,Sauveterre1!$V$31:$AE$49,8,FALSE)),"",VLOOKUP($A37,Sauveterre1!$V$31:$AE$49,8,FALSE))</f>
        <v>16</v>
      </c>
      <c r="E37" s="67">
        <f>IF(COUNT(D$36:D$43)=0,"",(IF(COUNT(D37),ROUND(VLOOKUP($A37,Sauveterre1!$V$31:$AE$49,10,FALSE),1),200)))</f>
        <v>2</v>
      </c>
      <c r="F37" s="66">
        <f>IF(ISNA(VLOOKUP($A37,Sauveterre1!$V$56:$AE$74,8,FALSE)),"",VLOOKUP($A37,Sauveterre1!$V$56:$AE$74,8,FALSE))</f>
        <v>5</v>
      </c>
      <c r="G37" s="67">
        <f>IF(COUNT(F$36:F$43)=0,"",(IF(COUNT(F37),ROUND(VLOOKUP($A37,Sauveterre1!$V$56:$AE$74,10,FALSE),1),200)))</f>
        <v>4</v>
      </c>
      <c r="H37" s="66">
        <f>IF(ISNA(VLOOKUP($A37,Sauveterre1!$V$81:$AE$99,8,FALSE)),"",VLOOKUP($A37,Sauveterre1!$V$81:$AE$99,8,FALSE))</f>
        <v>4</v>
      </c>
      <c r="I37" s="67">
        <f>IF(COUNT(H$36:H$43)=0,"",(IF(COUNT(H37),ROUND(VLOOKUP($A37,Sauveterre1!$V$81:$AE$99,10,FALSE),1),200)))</f>
        <v>10</v>
      </c>
      <c r="J37" s="66">
        <f aca="true" t="shared" si="100" ref="J37:J43">SUM(B37,D37,F37,H37)</f>
        <v>32</v>
      </c>
      <c r="K37" s="67">
        <f aca="true" t="shared" si="101" ref="K37:K43">SUM(C37,E37,G37,I37)</f>
        <v>25</v>
      </c>
      <c r="L37" s="66">
        <f>IF(ISNA(VLOOKUP($A37,Sauveterre2!$V$6:$AE$24,8,FALSE)),"",VLOOKUP($A37,Sauveterre2!$V$6:$AE$24,8,FALSE))</f>
        <v>14</v>
      </c>
      <c r="M37" s="67">
        <f>IF(COUNT(L$36:L$43)=0,"",(IF(COUNT(L37),ROUND(VLOOKUP($A37,Sauveterre2!$V$6:$AE$24,10,FALSE),1),200)))</f>
        <v>5</v>
      </c>
      <c r="N37" s="66">
        <f>IF(ISNA(VLOOKUP($A37,Sauveterre2!$V$31:$AE$49,8,FALSE)),"",VLOOKUP($A37,Sauveterre2!$V$31:$AE$49,8,FALSE))</f>
        <v>35</v>
      </c>
      <c r="O37" s="67">
        <f>IF(COUNT(N$36:N$43)=0,"",(IF(COUNT(N37),ROUND(VLOOKUP($A37,Sauveterre2!$V$31:$AE$49,10,FALSE),1),200)))</f>
        <v>3</v>
      </c>
      <c r="P37" s="66">
        <f>IF(ISNA(VLOOKUP($A37,Sauveterre2!$V$56:$AE$74,8,FALSE)),"",VLOOKUP($A37,Sauveterre2!$V$56:$AE$74,8,FALSE))</f>
        <v>20</v>
      </c>
      <c r="Q37" s="67">
        <f>IF(COUNT(P$36:P$43)=0,"",(IF(COUNT(P37),ROUND(VLOOKUP($A37,Sauveterre2!$V$56:$AE$74,10,FALSE),1),200)))</f>
        <v>4</v>
      </c>
      <c r="R37" s="66">
        <f>IF(ISNA(VLOOKUP($A37,Sauveterre2!$V$81:$AE$99,8,FALSE)),"",VLOOKUP($A37,Sauveterre2!$V$81:$AE$99,8,FALSE))</f>
        <v>24</v>
      </c>
      <c r="S37" s="67">
        <f>IF(COUNT(R$36:R$43)=0,"",(IF(COUNT(R37),ROUND(VLOOKUP($A37,Sauveterre2!$V$81:$AE$99,10,FALSE),1),200)))</f>
        <v>2</v>
      </c>
      <c r="T37" s="66">
        <f aca="true" t="shared" si="102" ref="T37:T43">SUM(L37,N37,P37,R37)</f>
        <v>93</v>
      </c>
      <c r="U37" s="67">
        <f aca="true" t="shared" si="103" ref="U37:U43">SUM(M37,O37,Q37,S37)</f>
        <v>14</v>
      </c>
      <c r="V37" s="66">
        <f t="shared" si="73"/>
        <v>125</v>
      </c>
      <c r="W37" s="67">
        <f t="shared" si="74"/>
        <v>39</v>
      </c>
      <c r="X37" s="24">
        <f t="shared" si="75"/>
        <v>3.5</v>
      </c>
      <c r="Y37" s="49"/>
      <c r="Z37" s="48">
        <f t="shared" si="76"/>
        <v>37</v>
      </c>
      <c r="AA37" s="48">
        <f aca="true" t="shared" si="104" ref="AA37:AA43">IF(AA$35&gt;=ROW(Z2),SMALL(Z$36:Z$43,ROW(Z2))-1,"")</f>
        <v>36</v>
      </c>
      <c r="AB37" s="48">
        <f aca="true" ca="1" t="shared" si="105" ref="AB37:AB43">IF($AA37="","",OFFSET(X$1,AA37,)+(AA37/1000))</f>
        <v>3.536</v>
      </c>
      <c r="AC37" s="48">
        <f aca="true" t="shared" si="106" ref="AC37:AC43">IF(AB37="","",RANK(AB37,AB$36:AB$43,1))</f>
        <v>3</v>
      </c>
      <c r="AD37" s="48">
        <f aca="true" t="shared" si="107" ref="AD37:AD43">IF(AC37="","",INDEX(AA$36:AA$43,MATCH(ROW(Z2),AC$36:AC$43,0)))</f>
        <v>38</v>
      </c>
      <c r="AE37" s="23" t="str">
        <f aca="true" ca="1" t="shared" si="108" ref="AE37:AE43">IF($AD37="","",OFFSET(A$1,$AD37,))</f>
        <v>PSM Artico</v>
      </c>
      <c r="AF37" s="66">
        <f ca="1" t="shared" si="77"/>
        <v>16</v>
      </c>
      <c r="AG37" s="67">
        <f ca="1" t="shared" si="78"/>
        <v>1</v>
      </c>
      <c r="AH37" s="66">
        <f ca="1" t="shared" si="79"/>
        <v>13</v>
      </c>
      <c r="AI37" s="67">
        <f ca="1" t="shared" si="80"/>
        <v>5</v>
      </c>
      <c r="AJ37" s="66">
        <f ca="1" t="shared" si="81"/>
        <v>6</v>
      </c>
      <c r="AK37" s="67">
        <f ca="1" t="shared" si="82"/>
        <v>1</v>
      </c>
      <c r="AL37" s="66">
        <f ca="1" t="shared" si="83"/>
        <v>14</v>
      </c>
      <c r="AM37" s="67">
        <f ca="1" t="shared" si="84"/>
        <v>2</v>
      </c>
      <c r="AN37" s="66">
        <f ca="1" t="shared" si="85"/>
        <v>49</v>
      </c>
      <c r="AO37" s="67">
        <f ca="1" t="shared" si="86"/>
        <v>9</v>
      </c>
      <c r="AP37" s="66">
        <f ca="1" t="shared" si="87"/>
        <v>20</v>
      </c>
      <c r="AQ37" s="67">
        <f ca="1" t="shared" si="88"/>
        <v>2</v>
      </c>
      <c r="AR37" s="66">
        <f ca="1" t="shared" si="89"/>
        <v>28</v>
      </c>
      <c r="AS37" s="67">
        <f ca="1" t="shared" si="90"/>
        <v>4</v>
      </c>
      <c r="AT37" s="66">
        <f ca="1" t="shared" si="91"/>
        <v>42</v>
      </c>
      <c r="AU37" s="67">
        <f ca="1" t="shared" si="92"/>
        <v>1</v>
      </c>
      <c r="AV37" s="66">
        <f ca="1" t="shared" si="93"/>
        <v>18</v>
      </c>
      <c r="AW37" s="67">
        <f ca="1" t="shared" si="94"/>
        <v>6</v>
      </c>
      <c r="AX37" s="66">
        <f ca="1" t="shared" si="95"/>
        <v>108</v>
      </c>
      <c r="AY37" s="67">
        <f ca="1" t="shared" si="96"/>
        <v>13</v>
      </c>
      <c r="AZ37" s="66">
        <f ca="1" t="shared" si="97"/>
        <v>157</v>
      </c>
      <c r="BA37" s="67">
        <f ca="1" t="shared" si="98"/>
        <v>22</v>
      </c>
      <c r="BB37" s="24">
        <f ca="1" t="shared" si="99"/>
        <v>2</v>
      </c>
    </row>
    <row r="38" spans="1:54" ht="15">
      <c r="A38" s="23" t="s">
        <v>79</v>
      </c>
      <c r="B38" s="66">
        <f>IF(ISNA(VLOOKUP($A38,Sauveterre1!$V$6:$AE$24,8,FALSE)),"",VLOOKUP($A38,Sauveterre1!$V$6:$AE$24,8,FALSE))</f>
        <v>11</v>
      </c>
      <c r="C38" s="67">
        <f>IF(COUNT(B$36:B$43)=0,"",(IF(COUNT(B38),ROUND(VLOOKUP($A38,Sauveterre1!$V$6:$AE$24,10,FALSE),1),200)))</f>
        <v>4</v>
      </c>
      <c r="D38" s="66">
        <f>IF(ISNA(VLOOKUP($A38,Sauveterre1!$V$31:$AE$49,8,FALSE)),"",VLOOKUP($A38,Sauveterre1!$V$31:$AE$49,8,FALSE))</f>
        <v>20</v>
      </c>
      <c r="E38" s="67">
        <f>IF(COUNT(D$36:D$43)=0,"",(IF(COUNT(D38),ROUND(VLOOKUP($A38,Sauveterre1!$V$31:$AE$49,10,FALSE),1),200)))</f>
        <v>1</v>
      </c>
      <c r="F38" s="66">
        <f>IF(ISNA(VLOOKUP($A38,Sauveterre1!$V$56:$AE$74,8,FALSE)),"",VLOOKUP($A38,Sauveterre1!$V$56:$AE$74,8,FALSE))</f>
        <v>7</v>
      </c>
      <c r="G38" s="67">
        <f>IF(COUNT(F$36:F$43)=0,"",(IF(COUNT(F38),ROUND(VLOOKUP($A38,Sauveterre1!$V$56:$AE$74,10,FALSE),1),200)))</f>
        <v>2</v>
      </c>
      <c r="H38" s="66">
        <f>IF(ISNA(VLOOKUP($A38,Sauveterre1!$V$81:$AE$99,8,FALSE)),"",VLOOKUP($A38,Sauveterre1!$V$81:$AE$99,8,FALSE))</f>
        <v>19</v>
      </c>
      <c r="I38" s="67">
        <f>IF(COUNT(H$36:H$43)=0,"",(IF(COUNT(H38),ROUND(VLOOKUP($A38,Sauveterre1!$V$81:$AE$99,10,FALSE),1),200)))</f>
        <v>1</v>
      </c>
      <c r="J38" s="66">
        <f t="shared" si="100"/>
        <v>57</v>
      </c>
      <c r="K38" s="67">
        <f t="shared" si="101"/>
        <v>8</v>
      </c>
      <c r="L38" s="66">
        <f>IF(ISNA(VLOOKUP($A38,Sauveterre2!$V$6:$AE$24,8,FALSE)),"",VLOOKUP($A38,Sauveterre2!$V$6:$AE$24,8,FALSE))</f>
        <v>17</v>
      </c>
      <c r="M38" s="67">
        <f>IF(COUNT(L$36:L$43)=0,"",(IF(COUNT(L38),ROUND(VLOOKUP($A38,Sauveterre2!$V$6:$AE$24,10,FALSE),1),200)))</f>
        <v>3</v>
      </c>
      <c r="N38" s="66">
        <f>IF(ISNA(VLOOKUP($A38,Sauveterre2!$V$31:$AE$49,8,FALSE)),"",VLOOKUP($A38,Sauveterre2!$V$31:$AE$49,8,FALSE))</f>
        <v>39</v>
      </c>
      <c r="O38" s="67">
        <f>IF(COUNT(N$36:N$43)=0,"",(IF(COUNT(N38),ROUND(VLOOKUP($A38,Sauveterre2!$V$31:$AE$49,10,FALSE),1),200)))</f>
        <v>2</v>
      </c>
      <c r="P38" s="66">
        <f>IF(ISNA(VLOOKUP($A38,Sauveterre2!$V$56:$AE$74,8,FALSE)),"",VLOOKUP($A38,Sauveterre2!$V$56:$AE$74,8,FALSE))</f>
        <v>37</v>
      </c>
      <c r="Q38" s="67">
        <f>IF(COUNT(P$36:P$43)=0,"",(IF(COUNT(P38),ROUND(VLOOKUP($A38,Sauveterre2!$V$56:$AE$74,10,FALSE),1),200)))</f>
        <v>2</v>
      </c>
      <c r="R38" s="66">
        <f>IF(ISNA(VLOOKUP($A38,Sauveterre2!$V$81:$AE$99,8,FALSE)),"",VLOOKUP($A38,Sauveterre2!$V$81:$AE$99,8,FALSE))</f>
        <v>30</v>
      </c>
      <c r="S38" s="67">
        <f>IF(COUNT(R$36:R$43)=0,"",(IF(COUNT(R38),ROUND(VLOOKUP($A38,Sauveterre2!$V$81:$AE$99,10,FALSE),1),200)))</f>
        <v>1</v>
      </c>
      <c r="T38" s="66">
        <f t="shared" si="102"/>
        <v>123</v>
      </c>
      <c r="U38" s="67">
        <f t="shared" si="103"/>
        <v>8</v>
      </c>
      <c r="V38" s="66">
        <f t="shared" si="73"/>
        <v>180</v>
      </c>
      <c r="W38" s="67">
        <f t="shared" si="74"/>
        <v>16</v>
      </c>
      <c r="X38" s="24">
        <f t="shared" si="75"/>
        <v>1</v>
      </c>
      <c r="Y38" s="49"/>
      <c r="Z38" s="48">
        <f t="shared" si="76"/>
        <v>38</v>
      </c>
      <c r="AA38" s="48">
        <f t="shared" si="104"/>
        <v>37</v>
      </c>
      <c r="AB38" s="48">
        <f ca="1" t="shared" si="105"/>
        <v>1.037</v>
      </c>
      <c r="AC38" s="48">
        <f t="shared" si="106"/>
        <v>1</v>
      </c>
      <c r="AD38" s="48">
        <f t="shared" si="107"/>
        <v>36</v>
      </c>
      <c r="AE38" s="23" t="str">
        <f ca="1" t="shared" si="108"/>
        <v>No Kill 09</v>
      </c>
      <c r="AF38" s="66">
        <f ca="1" t="shared" si="77"/>
        <v>7</v>
      </c>
      <c r="AG38" s="67">
        <f ca="1" t="shared" si="78"/>
        <v>9</v>
      </c>
      <c r="AH38" s="66">
        <f ca="1" t="shared" si="79"/>
        <v>16</v>
      </c>
      <c r="AI38" s="67">
        <f ca="1" t="shared" si="80"/>
        <v>2</v>
      </c>
      <c r="AJ38" s="66">
        <f ca="1" t="shared" si="81"/>
        <v>5</v>
      </c>
      <c r="AK38" s="67">
        <f ca="1" t="shared" si="82"/>
        <v>4</v>
      </c>
      <c r="AL38" s="66">
        <f ca="1" t="shared" si="83"/>
        <v>4</v>
      </c>
      <c r="AM38" s="67">
        <f ca="1" t="shared" si="84"/>
        <v>10</v>
      </c>
      <c r="AN38" s="66">
        <f ca="1" t="shared" si="85"/>
        <v>32</v>
      </c>
      <c r="AO38" s="67">
        <f ca="1" t="shared" si="86"/>
        <v>25</v>
      </c>
      <c r="AP38" s="66">
        <f ca="1" t="shared" si="87"/>
        <v>14</v>
      </c>
      <c r="AQ38" s="67">
        <f ca="1" t="shared" si="88"/>
        <v>5</v>
      </c>
      <c r="AR38" s="66">
        <f ca="1" t="shared" si="89"/>
        <v>35</v>
      </c>
      <c r="AS38" s="67">
        <f ca="1" t="shared" si="90"/>
        <v>3</v>
      </c>
      <c r="AT38" s="66">
        <f ca="1" t="shared" si="91"/>
        <v>20</v>
      </c>
      <c r="AU38" s="67">
        <f ca="1" t="shared" si="92"/>
        <v>4</v>
      </c>
      <c r="AV38" s="66">
        <f ca="1" t="shared" si="93"/>
        <v>24</v>
      </c>
      <c r="AW38" s="67">
        <f ca="1" t="shared" si="94"/>
        <v>2</v>
      </c>
      <c r="AX38" s="66">
        <f ca="1" t="shared" si="95"/>
        <v>93</v>
      </c>
      <c r="AY38" s="67">
        <f ca="1" t="shared" si="96"/>
        <v>14</v>
      </c>
      <c r="AZ38" s="66">
        <f ca="1" t="shared" si="97"/>
        <v>125</v>
      </c>
      <c r="BA38" s="67">
        <f ca="1" t="shared" si="98"/>
        <v>39</v>
      </c>
      <c r="BB38" s="24">
        <f ca="1" t="shared" si="99"/>
        <v>3.5</v>
      </c>
    </row>
    <row r="39" spans="1:54" ht="15">
      <c r="A39" s="23" t="s">
        <v>84</v>
      </c>
      <c r="B39" s="66">
        <f>IF(ISNA(VLOOKUP($A39,Sauveterre1!$V$6:$AE$24,8,FALSE)),"",VLOOKUP($A39,Sauveterre1!$V$6:$AE$24,8,FALSE))</f>
        <v>16</v>
      </c>
      <c r="C39" s="67">
        <f>IF(COUNT(B$36:B$43)=0,"",(IF(COUNT(B39),ROUND(VLOOKUP($A39,Sauveterre1!$V$6:$AE$24,10,FALSE),1),200)))</f>
        <v>1</v>
      </c>
      <c r="D39" s="66">
        <f>IF(ISNA(VLOOKUP($A39,Sauveterre1!$V$31:$AE$49,8,FALSE)),"",VLOOKUP($A39,Sauveterre1!$V$31:$AE$49,8,FALSE))</f>
        <v>13</v>
      </c>
      <c r="E39" s="67">
        <f>IF(COUNT(D$36:D$43)=0,"",(IF(COUNT(D39),ROUND(VLOOKUP($A39,Sauveterre1!$V$31:$AE$49,10,FALSE),1),200)))</f>
        <v>5</v>
      </c>
      <c r="F39" s="66">
        <f>IF(ISNA(VLOOKUP($A39,Sauveterre1!$V$56:$AE$74,8,FALSE)),"",VLOOKUP($A39,Sauveterre1!$V$56:$AE$74,8,FALSE))</f>
        <v>6</v>
      </c>
      <c r="G39" s="67">
        <f>IF(COUNT(F$36:F$43)=0,"",(IF(COUNT(F39),ROUND(VLOOKUP($A39,Sauveterre1!$V$56:$AE$74,10,FALSE),1),200)))</f>
        <v>1</v>
      </c>
      <c r="H39" s="66">
        <f>IF(ISNA(VLOOKUP($A39,Sauveterre1!$V$81:$AE$99,8,FALSE)),"",VLOOKUP($A39,Sauveterre1!$V$81:$AE$99,8,FALSE))</f>
        <v>14</v>
      </c>
      <c r="I39" s="67">
        <f>IF(COUNT(H$36:H$43)=0,"",(IF(COUNT(H39),ROUND(VLOOKUP($A39,Sauveterre1!$V$81:$AE$99,10,FALSE),1),200)))</f>
        <v>2</v>
      </c>
      <c r="J39" s="66">
        <f t="shared" si="100"/>
        <v>49</v>
      </c>
      <c r="K39" s="67">
        <f t="shared" si="101"/>
        <v>9</v>
      </c>
      <c r="L39" s="66">
        <f>IF(ISNA(VLOOKUP($A39,Sauveterre2!$V$6:$AE$24,8,FALSE)),"",VLOOKUP($A39,Sauveterre2!$V$6:$AE$24,8,FALSE))</f>
        <v>20</v>
      </c>
      <c r="M39" s="67">
        <f>IF(COUNT(L$36:L$43)=0,"",(IF(COUNT(L39),ROUND(VLOOKUP($A39,Sauveterre2!$V$6:$AE$24,10,FALSE),1),200)))</f>
        <v>2</v>
      </c>
      <c r="N39" s="66">
        <f>IF(ISNA(VLOOKUP($A39,Sauveterre2!$V$31:$AE$49,8,FALSE)),"",VLOOKUP($A39,Sauveterre2!$V$31:$AE$49,8,FALSE))</f>
        <v>28</v>
      </c>
      <c r="O39" s="67">
        <f>IF(COUNT(N$36:N$43)=0,"",(IF(COUNT(N39),ROUND(VLOOKUP($A39,Sauveterre2!$V$31:$AE$49,10,FALSE),1),200)))</f>
        <v>4</v>
      </c>
      <c r="P39" s="66">
        <f>IF(ISNA(VLOOKUP($A39,Sauveterre2!$V$56:$AE$74,8,FALSE)),"",VLOOKUP($A39,Sauveterre2!$V$56:$AE$74,8,FALSE))</f>
        <v>42</v>
      </c>
      <c r="Q39" s="67">
        <f>IF(COUNT(P$36:P$43)=0,"",(IF(COUNT(P39),ROUND(VLOOKUP($A39,Sauveterre2!$V$56:$AE$74,10,FALSE),1),200)))</f>
        <v>1</v>
      </c>
      <c r="R39" s="66">
        <f>IF(ISNA(VLOOKUP($A39,Sauveterre2!$V$81:$AE$99,8,FALSE)),"",VLOOKUP($A39,Sauveterre2!$V$81:$AE$99,8,FALSE))</f>
        <v>18</v>
      </c>
      <c r="S39" s="67">
        <f>IF(COUNT(R$36:R$43)=0,"",(IF(COUNT(R39),ROUND(VLOOKUP($A39,Sauveterre2!$V$81:$AE$99,10,FALSE),1),200)))</f>
        <v>6</v>
      </c>
      <c r="T39" s="66">
        <f t="shared" si="102"/>
        <v>108</v>
      </c>
      <c r="U39" s="67">
        <f t="shared" si="103"/>
        <v>13</v>
      </c>
      <c r="V39" s="66">
        <f t="shared" si="73"/>
        <v>157</v>
      </c>
      <c r="W39" s="67">
        <f t="shared" si="74"/>
        <v>22</v>
      </c>
      <c r="X39" s="24">
        <f t="shared" si="75"/>
        <v>2</v>
      </c>
      <c r="Y39" s="49"/>
      <c r="Z39" s="48">
        <f t="shared" si="76"/>
        <v>39</v>
      </c>
      <c r="AA39" s="48">
        <f t="shared" si="104"/>
        <v>38</v>
      </c>
      <c r="AB39" s="48">
        <f ca="1" t="shared" si="105"/>
        <v>2.038</v>
      </c>
      <c r="AC39" s="48">
        <f t="shared" si="106"/>
        <v>2</v>
      </c>
      <c r="AD39" s="48">
        <f t="shared" si="107"/>
        <v>40</v>
      </c>
      <c r="AE39" s="23" t="str">
        <f ca="1" t="shared" si="108"/>
        <v>Salmo Toc</v>
      </c>
      <c r="AF39" s="66">
        <f ca="1" t="shared" si="77"/>
        <v>13</v>
      </c>
      <c r="AG39" s="67">
        <f ca="1" t="shared" si="78"/>
        <v>3</v>
      </c>
      <c r="AH39" s="66">
        <f ca="1" t="shared" si="79"/>
        <v>7</v>
      </c>
      <c r="AI39" s="67">
        <f ca="1" t="shared" si="80"/>
        <v>8</v>
      </c>
      <c r="AJ39" s="66">
        <f ca="1" t="shared" si="81"/>
        <v>5</v>
      </c>
      <c r="AK39" s="67">
        <f ca="1" t="shared" si="82"/>
        <v>3</v>
      </c>
      <c r="AL39" s="66">
        <f ca="1" t="shared" si="83"/>
        <v>9</v>
      </c>
      <c r="AM39" s="67">
        <f ca="1" t="shared" si="84"/>
        <v>5</v>
      </c>
      <c r="AN39" s="66">
        <f ca="1" t="shared" si="85"/>
        <v>34</v>
      </c>
      <c r="AO39" s="67">
        <f ca="1" t="shared" si="86"/>
        <v>19</v>
      </c>
      <c r="AP39" s="66">
        <f ca="1" t="shared" si="87"/>
        <v>14</v>
      </c>
      <c r="AQ39" s="67">
        <f ca="1" t="shared" si="88"/>
        <v>6</v>
      </c>
      <c r="AR39" s="66">
        <f ca="1" t="shared" si="89"/>
        <v>42.5</v>
      </c>
      <c r="AS39" s="67">
        <f ca="1" t="shared" si="90"/>
        <v>1</v>
      </c>
      <c r="AT39" s="66">
        <f ca="1" t="shared" si="91"/>
        <v>21</v>
      </c>
      <c r="AU39" s="67">
        <f ca="1" t="shared" si="92"/>
        <v>3</v>
      </c>
      <c r="AV39" s="66">
        <f ca="1" t="shared" si="93"/>
        <v>13</v>
      </c>
      <c r="AW39" s="67">
        <f ca="1" t="shared" si="94"/>
        <v>10</v>
      </c>
      <c r="AX39" s="66">
        <f ca="1" t="shared" si="95"/>
        <v>90.5</v>
      </c>
      <c r="AY39" s="67">
        <f ca="1" t="shared" si="96"/>
        <v>20</v>
      </c>
      <c r="AZ39" s="66">
        <f ca="1" t="shared" si="97"/>
        <v>124.5</v>
      </c>
      <c r="BA39" s="67">
        <f ca="1" t="shared" si="98"/>
        <v>39</v>
      </c>
      <c r="BB39" s="24">
        <f ca="1" t="shared" si="99"/>
        <v>3.5</v>
      </c>
    </row>
    <row r="40" spans="1:54" ht="15">
      <c r="A40" s="23" t="s">
        <v>80</v>
      </c>
      <c r="B40" s="66">
        <f>IF(ISNA(VLOOKUP($A40,Sauveterre1!$V$6:$AE$24,8,FALSE)),"",VLOOKUP($A40,Sauveterre1!$V$6:$AE$24,8,FALSE))</f>
        <v>14</v>
      </c>
      <c r="C40" s="67">
        <f>IF(COUNT(B$36:B$43)=0,"",(IF(COUNT(B40),ROUND(VLOOKUP($A40,Sauveterre1!$V$6:$AE$24,10,FALSE),1),200)))</f>
        <v>2</v>
      </c>
      <c r="D40" s="66">
        <f>IF(ISNA(VLOOKUP($A40,Sauveterre1!$V$31:$AE$49,8,FALSE)),"",VLOOKUP($A40,Sauveterre1!$V$31:$AE$49,8,FALSE))</f>
        <v>10</v>
      </c>
      <c r="E40" s="67">
        <f>IF(COUNT(D$36:D$43)=0,"",(IF(COUNT(D40),ROUND(VLOOKUP($A40,Sauveterre1!$V$31:$AE$49,10,FALSE),1),200)))</f>
        <v>6</v>
      </c>
      <c r="F40" s="66">
        <f>IF(ISNA(VLOOKUP($A40,Sauveterre1!$V$56:$AE$74,8,FALSE)),"",VLOOKUP($A40,Sauveterre1!$V$56:$AE$74,8,FALSE))</f>
        <v>3</v>
      </c>
      <c r="G40" s="67">
        <f>IF(COUNT(F$36:F$43)=0,"",(IF(COUNT(F40),ROUND(VLOOKUP($A40,Sauveterre1!$V$56:$AE$74,10,FALSE),1),200)))</f>
        <v>9</v>
      </c>
      <c r="H40" s="66">
        <f>IF(ISNA(VLOOKUP($A40,Sauveterre1!$V$81:$AE$99,8,FALSE)),"",VLOOKUP($A40,Sauveterre1!$V$81:$AE$99,8,FALSE))</f>
        <v>11</v>
      </c>
      <c r="I40" s="67">
        <f>IF(COUNT(H$36:H$43)=0,"",(IF(COUNT(H40),ROUND(VLOOKUP($A40,Sauveterre1!$V$81:$AE$99,10,FALSE),1),200)))</f>
        <v>3</v>
      </c>
      <c r="J40" s="66">
        <f t="shared" si="100"/>
        <v>38</v>
      </c>
      <c r="K40" s="67">
        <f t="shared" si="101"/>
        <v>20</v>
      </c>
      <c r="L40" s="66">
        <f>IF(ISNA(VLOOKUP($A40,Sauveterre2!$V$6:$AE$24,8,FALSE)),"",VLOOKUP($A40,Sauveterre2!$V$6:$AE$24,8,FALSE))</f>
        <v>17</v>
      </c>
      <c r="M40" s="67">
        <f>IF(COUNT(L$36:L$43)=0,"",(IF(COUNT(L40),ROUND(VLOOKUP($A40,Sauveterre2!$V$6:$AE$24,10,FALSE),1),200)))</f>
        <v>4</v>
      </c>
      <c r="N40" s="66">
        <f>IF(ISNA(VLOOKUP($A40,Sauveterre2!$V$31:$AE$49,8,FALSE)),"",VLOOKUP($A40,Sauveterre2!$V$31:$AE$49,8,FALSE))</f>
        <v>25</v>
      </c>
      <c r="O40" s="67">
        <f>IF(COUNT(N$36:N$43)=0,"",(IF(COUNT(N40),ROUND(VLOOKUP($A40,Sauveterre2!$V$31:$AE$49,10,FALSE),1),200)))</f>
        <v>5</v>
      </c>
      <c r="P40" s="66">
        <f>IF(ISNA(VLOOKUP($A40,Sauveterre2!$V$56:$AE$74,8,FALSE)),"",VLOOKUP($A40,Sauveterre2!$V$56:$AE$74,8,FALSE))</f>
        <v>17</v>
      </c>
      <c r="Q40" s="67">
        <f>IF(COUNT(P$36:P$43)=0,"",(IF(COUNT(P40),ROUND(VLOOKUP($A40,Sauveterre2!$V$56:$AE$74,10,FALSE),1),200)))</f>
        <v>5</v>
      </c>
      <c r="R40" s="66">
        <f>IF(ISNA(VLOOKUP($A40,Sauveterre2!$V$81:$AE$99,8,FALSE)),"",VLOOKUP($A40,Sauveterre2!$V$81:$AE$99,8,FALSE))</f>
        <v>16</v>
      </c>
      <c r="S40" s="67">
        <f>IF(COUNT(R$36:R$43)=0,"",(IF(COUNT(R40),ROUND(VLOOKUP($A40,Sauveterre2!$V$81:$AE$99,10,FALSE),1),200)))</f>
        <v>8</v>
      </c>
      <c r="T40" s="66">
        <f t="shared" si="102"/>
        <v>75</v>
      </c>
      <c r="U40" s="67">
        <f t="shared" si="103"/>
        <v>22</v>
      </c>
      <c r="V40" s="66">
        <f t="shared" si="73"/>
        <v>113</v>
      </c>
      <c r="W40" s="67">
        <f t="shared" si="74"/>
        <v>42</v>
      </c>
      <c r="X40" s="24">
        <f t="shared" si="75"/>
        <v>5</v>
      </c>
      <c r="Y40" s="49"/>
      <c r="Z40" s="48">
        <f t="shared" si="76"/>
        <v>40</v>
      </c>
      <c r="AA40" s="48">
        <f t="shared" si="104"/>
        <v>39</v>
      </c>
      <c r="AB40" s="48">
        <f ca="1" t="shared" si="105"/>
        <v>5.039</v>
      </c>
      <c r="AC40" s="48">
        <f t="shared" si="106"/>
        <v>5</v>
      </c>
      <c r="AD40" s="48">
        <f t="shared" si="107"/>
        <v>39</v>
      </c>
      <c r="AE40" s="23" t="str">
        <f ca="1" t="shared" si="108"/>
        <v>Salmo Garonne</v>
      </c>
      <c r="AF40" s="66">
        <f ca="1" t="shared" si="77"/>
        <v>14</v>
      </c>
      <c r="AG40" s="67">
        <f ca="1" t="shared" si="78"/>
        <v>2</v>
      </c>
      <c r="AH40" s="66">
        <f ca="1" t="shared" si="79"/>
        <v>10</v>
      </c>
      <c r="AI40" s="67">
        <f ca="1" t="shared" si="80"/>
        <v>6</v>
      </c>
      <c r="AJ40" s="66">
        <f ca="1" t="shared" si="81"/>
        <v>3</v>
      </c>
      <c r="AK40" s="67">
        <f ca="1" t="shared" si="82"/>
        <v>9</v>
      </c>
      <c r="AL40" s="66">
        <f ca="1" t="shared" si="83"/>
        <v>11</v>
      </c>
      <c r="AM40" s="67">
        <f ca="1" t="shared" si="84"/>
        <v>3</v>
      </c>
      <c r="AN40" s="66">
        <f ca="1" t="shared" si="85"/>
        <v>38</v>
      </c>
      <c r="AO40" s="67">
        <f ca="1" t="shared" si="86"/>
        <v>20</v>
      </c>
      <c r="AP40" s="66">
        <f ca="1" t="shared" si="87"/>
        <v>17</v>
      </c>
      <c r="AQ40" s="67">
        <f ca="1" t="shared" si="88"/>
        <v>4</v>
      </c>
      <c r="AR40" s="66">
        <f ca="1" t="shared" si="89"/>
        <v>25</v>
      </c>
      <c r="AS40" s="67">
        <f ca="1" t="shared" si="90"/>
        <v>5</v>
      </c>
      <c r="AT40" s="66">
        <f ca="1" t="shared" si="91"/>
        <v>17</v>
      </c>
      <c r="AU40" s="67">
        <f ca="1" t="shared" si="92"/>
        <v>5</v>
      </c>
      <c r="AV40" s="66">
        <f ca="1" t="shared" si="93"/>
        <v>16</v>
      </c>
      <c r="AW40" s="67">
        <f ca="1" t="shared" si="94"/>
        <v>8</v>
      </c>
      <c r="AX40" s="66">
        <f ca="1" t="shared" si="95"/>
        <v>75</v>
      </c>
      <c r="AY40" s="67">
        <f ca="1" t="shared" si="96"/>
        <v>22</v>
      </c>
      <c r="AZ40" s="66">
        <f ca="1" t="shared" si="97"/>
        <v>113</v>
      </c>
      <c r="BA40" s="67">
        <f ca="1" t="shared" si="98"/>
        <v>42</v>
      </c>
      <c r="BB40" s="24">
        <f ca="1" t="shared" si="99"/>
        <v>5</v>
      </c>
    </row>
    <row r="41" spans="1:54" ht="15">
      <c r="A41" s="23" t="s">
        <v>81</v>
      </c>
      <c r="B41" s="66">
        <f>IF(ISNA(VLOOKUP($A41,Sauveterre1!$V$6:$AE$24,8,FALSE)),"",VLOOKUP($A41,Sauveterre1!$V$6:$AE$24,8,FALSE))</f>
        <v>13</v>
      </c>
      <c r="C41" s="67">
        <f>IF(COUNT(B$36:B$43)=0,"",(IF(COUNT(B41),ROUND(VLOOKUP($A41,Sauveterre1!$V$6:$AE$24,10,FALSE),1),200)))</f>
        <v>3</v>
      </c>
      <c r="D41" s="66">
        <f>IF(ISNA(VLOOKUP($A41,Sauveterre1!$V$31:$AE$49,8,FALSE)),"",VLOOKUP($A41,Sauveterre1!$V$31:$AE$49,8,FALSE))</f>
        <v>7</v>
      </c>
      <c r="E41" s="67">
        <f>IF(COUNT(D$36:D$43)=0,"",(IF(COUNT(D41),ROUND(VLOOKUP($A41,Sauveterre1!$V$31:$AE$49,10,FALSE),1),200)))</f>
        <v>8</v>
      </c>
      <c r="F41" s="66">
        <f>IF(ISNA(VLOOKUP($A41,Sauveterre1!$V$56:$AE$74,8,FALSE)),"",VLOOKUP($A41,Sauveterre1!$V$56:$AE$74,8,FALSE))</f>
        <v>5</v>
      </c>
      <c r="G41" s="67">
        <f>IF(COUNT(F$36:F$43)=0,"",(IF(COUNT(F41),ROUND(VLOOKUP($A41,Sauveterre1!$V$56:$AE$74,10,FALSE),1),200)))</f>
        <v>3</v>
      </c>
      <c r="H41" s="66">
        <f>IF(ISNA(VLOOKUP($A41,Sauveterre1!$V$81:$AE$99,8,FALSE)),"",VLOOKUP($A41,Sauveterre1!$V$81:$AE$99,8,FALSE))</f>
        <v>9</v>
      </c>
      <c r="I41" s="67">
        <f>IF(COUNT(H$36:H$43)=0,"",(IF(COUNT(H41),ROUND(VLOOKUP($A41,Sauveterre1!$V$81:$AE$99,10,FALSE),1),200)))</f>
        <v>5</v>
      </c>
      <c r="J41" s="66">
        <f t="shared" si="100"/>
        <v>34</v>
      </c>
      <c r="K41" s="67">
        <f t="shared" si="101"/>
        <v>19</v>
      </c>
      <c r="L41" s="66">
        <f>IF(ISNA(VLOOKUP($A41,Sauveterre2!$V$6:$AE$24,8,FALSE)),"",VLOOKUP($A41,Sauveterre2!$V$6:$AE$24,8,FALSE))</f>
        <v>14</v>
      </c>
      <c r="M41" s="67">
        <f>IF(COUNT(L$36:L$43)=0,"",(IF(COUNT(L41),ROUND(VLOOKUP($A41,Sauveterre2!$V$6:$AE$24,10,FALSE),1),200)))</f>
        <v>6</v>
      </c>
      <c r="N41" s="66">
        <f>IF(ISNA(VLOOKUP($A41,Sauveterre2!$V$31:$AE$49,8,FALSE)),"",VLOOKUP($A41,Sauveterre2!$V$31:$AE$49,8,FALSE))</f>
        <v>42.5</v>
      </c>
      <c r="O41" s="67">
        <f>IF(COUNT(N$36:N$43)=0,"",(IF(COUNT(N41),ROUND(VLOOKUP($A41,Sauveterre2!$V$31:$AE$49,10,FALSE),1),200)))</f>
        <v>1</v>
      </c>
      <c r="P41" s="66">
        <f>IF(ISNA(VLOOKUP($A41,Sauveterre2!$V$56:$AE$74,8,FALSE)),"",VLOOKUP($A41,Sauveterre2!$V$56:$AE$74,8,FALSE))</f>
        <v>21</v>
      </c>
      <c r="Q41" s="67">
        <f>IF(COUNT(P$36:P$43)=0,"",(IF(COUNT(P41),ROUND(VLOOKUP($A41,Sauveterre2!$V$56:$AE$74,10,FALSE),1),200)))</f>
        <v>3</v>
      </c>
      <c r="R41" s="66">
        <f>IF(ISNA(VLOOKUP($A41,Sauveterre2!$V$81:$AE$99,8,FALSE)),"",VLOOKUP($A41,Sauveterre2!$V$81:$AE$99,8,FALSE))</f>
        <v>13</v>
      </c>
      <c r="S41" s="67">
        <f>IF(COUNT(R$36:R$43)=0,"",(IF(COUNT(R41),ROUND(VLOOKUP($A41,Sauveterre2!$V$81:$AE$99,10,FALSE),1),200)))</f>
        <v>10</v>
      </c>
      <c r="T41" s="66">
        <f t="shared" si="102"/>
        <v>90.5</v>
      </c>
      <c r="U41" s="67">
        <f t="shared" si="103"/>
        <v>20</v>
      </c>
      <c r="V41" s="66">
        <f t="shared" si="73"/>
        <v>124.5</v>
      </c>
      <c r="W41" s="67">
        <f t="shared" si="74"/>
        <v>39</v>
      </c>
      <c r="X41" s="24">
        <f t="shared" si="75"/>
        <v>3.5</v>
      </c>
      <c r="Y41" s="49"/>
      <c r="Z41" s="48">
        <f t="shared" si="76"/>
        <v>41</v>
      </c>
      <c r="AA41" s="48">
        <f t="shared" si="104"/>
        <v>40</v>
      </c>
      <c r="AB41" s="48">
        <f ca="1" t="shared" si="105"/>
        <v>3.54</v>
      </c>
      <c r="AC41" s="48">
        <f t="shared" si="106"/>
        <v>4</v>
      </c>
      <c r="AD41" s="48">
        <f t="shared" si="107"/>
        <v>41</v>
      </c>
      <c r="AE41" s="23" t="str">
        <f ca="1" t="shared" si="108"/>
        <v>Truite Passion</v>
      </c>
      <c r="AF41" s="66">
        <f ca="1" t="shared" si="77"/>
        <v>10</v>
      </c>
      <c r="AG41" s="67">
        <f ca="1" t="shared" si="78"/>
        <v>5</v>
      </c>
      <c r="AH41" s="66">
        <f ca="1" t="shared" si="79"/>
        <v>12</v>
      </c>
      <c r="AI41" s="67">
        <f ca="1" t="shared" si="80"/>
        <v>4</v>
      </c>
      <c r="AJ41" s="66">
        <f ca="1" t="shared" si="81"/>
        <v>4</v>
      </c>
      <c r="AK41" s="67">
        <f ca="1" t="shared" si="82"/>
        <v>6</v>
      </c>
      <c r="AL41" s="66">
        <f ca="1" t="shared" si="83"/>
        <v>9</v>
      </c>
      <c r="AM41" s="67">
        <f ca="1" t="shared" si="84"/>
        <v>4</v>
      </c>
      <c r="AN41" s="66">
        <f ca="1" t="shared" si="85"/>
        <v>35</v>
      </c>
      <c r="AO41" s="67">
        <f ca="1" t="shared" si="86"/>
        <v>19</v>
      </c>
      <c r="AP41" s="66">
        <f ca="1" t="shared" si="87"/>
        <v>7</v>
      </c>
      <c r="AQ41" s="67">
        <f ca="1" t="shared" si="88"/>
        <v>10</v>
      </c>
      <c r="AR41" s="66">
        <f ca="1" t="shared" si="89"/>
        <v>21.5</v>
      </c>
      <c r="AS41" s="67">
        <f ca="1" t="shared" si="90"/>
        <v>7</v>
      </c>
      <c r="AT41" s="66">
        <f ca="1" t="shared" si="91"/>
        <v>12</v>
      </c>
      <c r="AU41" s="67">
        <f ca="1" t="shared" si="92"/>
        <v>7</v>
      </c>
      <c r="AV41" s="66">
        <f ca="1" t="shared" si="93"/>
        <v>18</v>
      </c>
      <c r="AW41" s="67">
        <f ca="1" t="shared" si="94"/>
        <v>5</v>
      </c>
      <c r="AX41" s="66">
        <f ca="1" t="shared" si="95"/>
        <v>58.5</v>
      </c>
      <c r="AY41" s="67">
        <f ca="1" t="shared" si="96"/>
        <v>29</v>
      </c>
      <c r="AZ41" s="66">
        <f ca="1" t="shared" si="97"/>
        <v>93.5</v>
      </c>
      <c r="BA41" s="67">
        <f ca="1" t="shared" si="98"/>
        <v>48</v>
      </c>
      <c r="BB41" s="24">
        <f ca="1" t="shared" si="99"/>
        <v>6</v>
      </c>
    </row>
    <row r="42" spans="1:54" ht="15">
      <c r="A42" s="23" t="s">
        <v>82</v>
      </c>
      <c r="B42" s="66">
        <f>IF(ISNA(VLOOKUP($A42,Sauveterre1!$V$6:$AE$24,8,FALSE)),"",VLOOKUP($A42,Sauveterre1!$V$6:$AE$24,8,FALSE))</f>
        <v>10</v>
      </c>
      <c r="C42" s="67">
        <f>IF(COUNT(B$36:B$43)=0,"",(IF(COUNT(B42),ROUND(VLOOKUP($A42,Sauveterre1!$V$6:$AE$24,10,FALSE),1),200)))</f>
        <v>5</v>
      </c>
      <c r="D42" s="66">
        <f>IF(ISNA(VLOOKUP($A42,Sauveterre1!$V$31:$AE$49,8,FALSE)),"",VLOOKUP($A42,Sauveterre1!$V$31:$AE$49,8,FALSE))</f>
        <v>12</v>
      </c>
      <c r="E42" s="67">
        <f>IF(COUNT(D$36:D$43)=0,"",(IF(COUNT(D42),ROUND(VLOOKUP($A42,Sauveterre1!$V$31:$AE$49,10,FALSE),1),200)))</f>
        <v>4</v>
      </c>
      <c r="F42" s="66">
        <f>IF(ISNA(VLOOKUP($A42,Sauveterre1!$V$56:$AE$74,8,FALSE)),"",VLOOKUP($A42,Sauveterre1!$V$56:$AE$74,8,FALSE))</f>
        <v>4</v>
      </c>
      <c r="G42" s="67">
        <f>IF(COUNT(F$36:F$43)=0,"",(IF(COUNT(F42),ROUND(VLOOKUP($A42,Sauveterre1!$V$56:$AE$74,10,FALSE),1),200)))</f>
        <v>6</v>
      </c>
      <c r="H42" s="66">
        <f>IF(ISNA(VLOOKUP($A42,Sauveterre1!$V$81:$AE$99,8,FALSE)),"",VLOOKUP($A42,Sauveterre1!$V$81:$AE$99,8,FALSE))</f>
        <v>9</v>
      </c>
      <c r="I42" s="67">
        <f>IF(COUNT(H$36:H$43)=0,"",(IF(COUNT(H42),ROUND(VLOOKUP($A42,Sauveterre1!$V$81:$AE$99,10,FALSE),1),200)))</f>
        <v>4</v>
      </c>
      <c r="J42" s="66">
        <f t="shared" si="100"/>
        <v>35</v>
      </c>
      <c r="K42" s="67">
        <f t="shared" si="101"/>
        <v>19</v>
      </c>
      <c r="L42" s="66">
        <f>IF(ISNA(VLOOKUP($A42,Sauveterre2!$V$6:$AE$24,8,FALSE)),"",VLOOKUP($A42,Sauveterre2!$V$6:$AE$24,8,FALSE))</f>
        <v>7</v>
      </c>
      <c r="M42" s="67">
        <f>IF(COUNT(L$36:L$43)=0,"",(IF(COUNT(L42),ROUND(VLOOKUP($A42,Sauveterre2!$V$6:$AE$24,10,FALSE),1),200)))</f>
        <v>10</v>
      </c>
      <c r="N42" s="66">
        <f>IF(ISNA(VLOOKUP($A42,Sauveterre2!$V$31:$AE$49,8,FALSE)),"",VLOOKUP($A42,Sauveterre2!$V$31:$AE$49,8,FALSE))</f>
        <v>21.5</v>
      </c>
      <c r="O42" s="67">
        <f>IF(COUNT(N$36:N$43)=0,"",(IF(COUNT(N42),ROUND(VLOOKUP($A42,Sauveterre2!$V$31:$AE$49,10,FALSE),1),200)))</f>
        <v>7</v>
      </c>
      <c r="P42" s="66">
        <f>IF(ISNA(VLOOKUP($A42,Sauveterre2!$V$56:$AE$74,8,FALSE)),"",VLOOKUP($A42,Sauveterre2!$V$56:$AE$74,8,FALSE))</f>
        <v>12</v>
      </c>
      <c r="Q42" s="67">
        <f>IF(COUNT(P$36:P$43)=0,"",(IF(COUNT(P42),ROUND(VLOOKUP($A42,Sauveterre2!$V$56:$AE$74,10,FALSE),1),200)))</f>
        <v>7</v>
      </c>
      <c r="R42" s="66">
        <f>IF(ISNA(VLOOKUP($A42,Sauveterre2!$V$81:$AE$99,8,FALSE)),"",VLOOKUP($A42,Sauveterre2!$V$81:$AE$99,8,FALSE))</f>
        <v>18</v>
      </c>
      <c r="S42" s="67">
        <f>IF(COUNT(R$36:R$43)=0,"",(IF(COUNT(R42),ROUND(VLOOKUP($A42,Sauveterre2!$V$81:$AE$99,10,FALSE),1),200)))</f>
        <v>5</v>
      </c>
      <c r="T42" s="66">
        <f t="shared" si="102"/>
        <v>58.5</v>
      </c>
      <c r="U42" s="67">
        <f t="shared" si="103"/>
        <v>29</v>
      </c>
      <c r="V42" s="66">
        <f t="shared" si="73"/>
        <v>93.5</v>
      </c>
      <c r="W42" s="67">
        <f t="shared" si="74"/>
        <v>48</v>
      </c>
      <c r="X42" s="24">
        <f t="shared" si="75"/>
        <v>6</v>
      </c>
      <c r="Y42" s="49"/>
      <c r="Z42" s="48">
        <f t="shared" si="76"/>
        <v>42</v>
      </c>
      <c r="AA42" s="48">
        <f t="shared" si="104"/>
        <v>41</v>
      </c>
      <c r="AB42" s="48">
        <f ca="1" t="shared" si="105"/>
        <v>6.041</v>
      </c>
      <c r="AC42" s="48">
        <f t="shared" si="106"/>
        <v>6</v>
      </c>
      <c r="AD42" s="48">
        <f t="shared" si="107"/>
        <v>42</v>
      </c>
      <c r="AE42" s="23" t="str">
        <f ca="1" t="shared" si="108"/>
        <v>Truite Toc</v>
      </c>
      <c r="AF42" s="66">
        <f ca="1" t="shared" si="77"/>
        <v>8</v>
      </c>
      <c r="AG42" s="67">
        <f ca="1" t="shared" si="78"/>
        <v>6</v>
      </c>
      <c r="AH42" s="66">
        <f ca="1" t="shared" si="79"/>
        <v>4</v>
      </c>
      <c r="AI42" s="67">
        <f ca="1" t="shared" si="80"/>
        <v>11</v>
      </c>
      <c r="AJ42" s="66">
        <f ca="1" t="shared" si="81"/>
        <v>5</v>
      </c>
      <c r="AK42" s="67">
        <f ca="1" t="shared" si="82"/>
        <v>5</v>
      </c>
      <c r="AL42" s="66">
        <f ca="1" t="shared" si="83"/>
        <v>7</v>
      </c>
      <c r="AM42" s="67">
        <f ca="1" t="shared" si="84"/>
        <v>7</v>
      </c>
      <c r="AN42" s="66">
        <f ca="1" t="shared" si="85"/>
        <v>24</v>
      </c>
      <c r="AO42" s="67">
        <f ca="1" t="shared" si="86"/>
        <v>29</v>
      </c>
      <c r="AP42" s="66">
        <f ca="1" t="shared" si="87"/>
        <v>14</v>
      </c>
      <c r="AQ42" s="67">
        <f ca="1" t="shared" si="88"/>
        <v>1</v>
      </c>
      <c r="AR42" s="66">
        <f ca="1" t="shared" si="89"/>
        <v>15</v>
      </c>
      <c r="AS42" s="67">
        <f ca="1" t="shared" si="90"/>
        <v>11</v>
      </c>
      <c r="AT42" s="66">
        <f ca="1" t="shared" si="91"/>
        <v>14</v>
      </c>
      <c r="AU42" s="67">
        <f ca="1" t="shared" si="92"/>
        <v>6</v>
      </c>
      <c r="AV42" s="66">
        <f ca="1" t="shared" si="93"/>
        <v>19</v>
      </c>
      <c r="AW42" s="67">
        <f ca="1" t="shared" si="94"/>
        <v>7</v>
      </c>
      <c r="AX42" s="66">
        <f ca="1" t="shared" si="95"/>
        <v>62</v>
      </c>
      <c r="AY42" s="67">
        <f ca="1" t="shared" si="96"/>
        <v>25</v>
      </c>
      <c r="AZ42" s="66">
        <f ca="1" t="shared" si="97"/>
        <v>86</v>
      </c>
      <c r="BA42" s="67">
        <f ca="1" t="shared" si="98"/>
        <v>54</v>
      </c>
      <c r="BB42" s="24">
        <f ca="1" t="shared" si="99"/>
        <v>7</v>
      </c>
    </row>
    <row r="43" spans="1:54" ht="15.75" thickBot="1">
      <c r="A43" s="25" t="s">
        <v>83</v>
      </c>
      <c r="B43" s="68">
        <f>IF(ISNA(VLOOKUP($A43,Sauveterre1!$V$6:$AE$24,8,FALSE)),"",VLOOKUP($A43,Sauveterre1!$V$6:$AE$24,8,FALSE))</f>
        <v>8</v>
      </c>
      <c r="C43" s="69">
        <f>IF(COUNT(B$36:B$43)=0,"",(IF(COUNT(B43),ROUND(VLOOKUP($A43,Sauveterre1!$V$6:$AE$24,10,FALSE),1),200)))</f>
        <v>6</v>
      </c>
      <c r="D43" s="68">
        <f>IF(ISNA(VLOOKUP($A43,Sauveterre1!$V$31:$AE$49,8,FALSE)),"",VLOOKUP($A43,Sauveterre1!$V$31:$AE$49,8,FALSE))</f>
        <v>4</v>
      </c>
      <c r="E43" s="69">
        <f>IF(COUNT(D$36:D$43)=0,"",(IF(COUNT(D43),ROUND(VLOOKUP($A43,Sauveterre1!$V$31:$AE$49,10,FALSE),1),200)))</f>
        <v>11</v>
      </c>
      <c r="F43" s="68">
        <f>IF(ISNA(VLOOKUP($A43,Sauveterre1!$V$56:$AE$74,8,FALSE)),"",VLOOKUP($A43,Sauveterre1!$V$56:$AE$74,8,FALSE))</f>
        <v>5</v>
      </c>
      <c r="G43" s="69">
        <f>IF(COUNT(F$36:F$43)=0,"",(IF(COUNT(F43),ROUND(VLOOKUP($A43,Sauveterre1!$V$56:$AE$74,10,FALSE),1),200)))</f>
        <v>5</v>
      </c>
      <c r="H43" s="68">
        <f>IF(ISNA(VLOOKUP($A43,Sauveterre1!$V$81:$AE$99,8,FALSE)),"",VLOOKUP($A43,Sauveterre1!$V$81:$AE$99,8,FALSE))</f>
        <v>7</v>
      </c>
      <c r="I43" s="69">
        <f>IF(COUNT(H$36:H$43)=0,"",(IF(COUNT(H43),ROUND(VLOOKUP($A43,Sauveterre1!$V$81:$AE$99,10,FALSE),1),200)))</f>
        <v>7</v>
      </c>
      <c r="J43" s="68">
        <f t="shared" si="100"/>
        <v>24</v>
      </c>
      <c r="K43" s="69">
        <f t="shared" si="101"/>
        <v>29</v>
      </c>
      <c r="L43" s="68">
        <f>IF(ISNA(VLOOKUP($A43,Sauveterre2!$V$6:$AE$24,8,FALSE)),"",VLOOKUP($A43,Sauveterre2!$V$6:$AE$24,8,FALSE))</f>
        <v>14</v>
      </c>
      <c r="M43" s="69">
        <f>IF(COUNT(L$36:L$43)=0,"",(IF(COUNT(L43),ROUND(VLOOKUP($A43,Sauveterre2!$V$6:$AE$24,10,FALSE),1),200)))</f>
        <v>1</v>
      </c>
      <c r="N43" s="68">
        <f>IF(ISNA(VLOOKUP($A43,Sauveterre2!$V$31:$AE$49,8,FALSE)),"",VLOOKUP($A43,Sauveterre2!$V$31:$AE$49,8,FALSE))</f>
        <v>15</v>
      </c>
      <c r="O43" s="69">
        <f>IF(COUNT(N$36:N$43)=0,"",(IF(COUNT(N43),ROUND(VLOOKUP($A43,Sauveterre2!$V$31:$AE$49,10,FALSE),1),200)))</f>
        <v>11</v>
      </c>
      <c r="P43" s="68">
        <f>IF(ISNA(VLOOKUP($A43,Sauveterre2!$V$56:$AE$74,8,FALSE)),"",VLOOKUP($A43,Sauveterre2!$V$56:$AE$74,8,FALSE))</f>
        <v>14</v>
      </c>
      <c r="Q43" s="69">
        <f>IF(COUNT(P$36:P$43)=0,"",(IF(COUNT(P43),ROUND(VLOOKUP($A43,Sauveterre2!$V$56:$AE$74,10,FALSE),1),200)))</f>
        <v>6</v>
      </c>
      <c r="R43" s="68">
        <f>IF(ISNA(VLOOKUP($A43,Sauveterre2!$V$81:$AE$99,8,FALSE)),"",VLOOKUP($A43,Sauveterre2!$V$81:$AE$99,8,FALSE))</f>
        <v>19</v>
      </c>
      <c r="S43" s="69">
        <f>IF(COUNT(R$36:R$43)=0,"",(IF(COUNT(R43),ROUND(VLOOKUP($A43,Sauveterre2!$V$81:$AE$99,10,FALSE),1),200)))</f>
        <v>7</v>
      </c>
      <c r="T43" s="68">
        <f t="shared" si="102"/>
        <v>62</v>
      </c>
      <c r="U43" s="69">
        <f t="shared" si="103"/>
        <v>25</v>
      </c>
      <c r="V43" s="68">
        <f t="shared" si="73"/>
        <v>86</v>
      </c>
      <c r="W43" s="69">
        <f t="shared" si="74"/>
        <v>54</v>
      </c>
      <c r="X43" s="38">
        <f t="shared" si="75"/>
        <v>7</v>
      </c>
      <c r="Y43" s="49"/>
      <c r="Z43" s="48">
        <f t="shared" si="76"/>
        <v>43</v>
      </c>
      <c r="AA43" s="48">
        <f t="shared" si="104"/>
        <v>42</v>
      </c>
      <c r="AB43" s="48">
        <f ca="1" t="shared" si="105"/>
        <v>7.042</v>
      </c>
      <c r="AC43" s="48">
        <f t="shared" si="106"/>
        <v>7</v>
      </c>
      <c r="AD43" s="48">
        <f t="shared" si="107"/>
        <v>35</v>
      </c>
      <c r="AE43" s="25" t="str">
        <f ca="1" t="shared" si="108"/>
        <v>APG38</v>
      </c>
      <c r="AF43" s="68">
        <f ca="1" t="shared" si="77"/>
        <v>6</v>
      </c>
      <c r="AG43" s="69">
        <f ca="1" t="shared" si="78"/>
        <v>10</v>
      </c>
      <c r="AH43" s="68">
        <f ca="1" t="shared" si="79"/>
        <v>15</v>
      </c>
      <c r="AI43" s="69">
        <f ca="1" t="shared" si="80"/>
        <v>3</v>
      </c>
      <c r="AJ43" s="68">
        <f ca="1" t="shared" si="81"/>
        <v>4</v>
      </c>
      <c r="AK43" s="69">
        <f ca="1" t="shared" si="82"/>
        <v>7</v>
      </c>
      <c r="AL43" s="68">
        <f ca="1" t="shared" si="83"/>
        <v>6</v>
      </c>
      <c r="AM43" s="69">
        <f ca="1" t="shared" si="84"/>
        <v>8</v>
      </c>
      <c r="AN43" s="68">
        <f ca="1" t="shared" si="85"/>
        <v>31</v>
      </c>
      <c r="AO43" s="69">
        <f ca="1" t="shared" si="86"/>
        <v>28</v>
      </c>
      <c r="AP43" s="68">
        <f ca="1" t="shared" si="87"/>
        <v>5</v>
      </c>
      <c r="AQ43" s="69">
        <f ca="1" t="shared" si="88"/>
        <v>11</v>
      </c>
      <c r="AR43" s="68">
        <f ca="1" t="shared" si="89"/>
        <v>26</v>
      </c>
      <c r="AS43" s="69">
        <f ca="1" t="shared" si="90"/>
        <v>6</v>
      </c>
      <c r="AT43" s="68">
        <f ca="1" t="shared" si="91"/>
        <v>10</v>
      </c>
      <c r="AU43" s="69">
        <f ca="1" t="shared" si="92"/>
        <v>10</v>
      </c>
      <c r="AV43" s="68">
        <f ca="1" t="shared" si="93"/>
        <v>20</v>
      </c>
      <c r="AW43" s="69">
        <f ca="1" t="shared" si="94"/>
        <v>4</v>
      </c>
      <c r="AX43" s="68">
        <f ca="1" t="shared" si="95"/>
        <v>61</v>
      </c>
      <c r="AY43" s="69">
        <f ca="1" t="shared" si="96"/>
        <v>31</v>
      </c>
      <c r="AZ43" s="68">
        <f ca="1" t="shared" si="97"/>
        <v>92</v>
      </c>
      <c r="BA43" s="69">
        <f ca="1" t="shared" si="98"/>
        <v>59</v>
      </c>
      <c r="BB43" s="38">
        <f ca="1" t="shared" si="99"/>
        <v>8</v>
      </c>
    </row>
    <row r="45" ht="15.75" thickBot="1"/>
    <row r="46" spans="1:54" ht="24" thickBot="1">
      <c r="A46" s="7"/>
      <c r="B46" s="105" t="s">
        <v>134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  <c r="V46" s="7"/>
      <c r="W46" s="7"/>
      <c r="X46" s="7"/>
      <c r="Y46" s="71"/>
      <c r="Z46" s="48"/>
      <c r="AA46" s="48"/>
      <c r="AB46" s="48"/>
      <c r="AC46" s="48"/>
      <c r="AD46" s="48"/>
      <c r="AE46" s="73"/>
      <c r="AF46" s="105" t="s">
        <v>134</v>
      </c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7"/>
      <c r="AZ46" s="70"/>
      <c r="BA46" s="70"/>
      <c r="BB46" s="74"/>
    </row>
    <row r="47" spans="1:54" ht="24" thickBot="1">
      <c r="A47" s="8"/>
      <c r="B47" s="113" t="s">
        <v>26</v>
      </c>
      <c r="C47" s="114"/>
      <c r="D47" s="114"/>
      <c r="E47" s="114"/>
      <c r="F47" s="114"/>
      <c r="G47" s="114"/>
      <c r="H47" s="114"/>
      <c r="I47" s="114"/>
      <c r="J47" s="114"/>
      <c r="K47" s="116"/>
      <c r="L47" s="113" t="s">
        <v>27</v>
      </c>
      <c r="M47" s="114"/>
      <c r="N47" s="114"/>
      <c r="O47" s="114"/>
      <c r="P47" s="114"/>
      <c r="Q47" s="114"/>
      <c r="R47" s="114"/>
      <c r="S47" s="114"/>
      <c r="T47" s="117"/>
      <c r="U47" s="118"/>
      <c r="Z47" s="48"/>
      <c r="AA47" s="48"/>
      <c r="AB47" s="48"/>
      <c r="AC47" s="48"/>
      <c r="AD47" s="48"/>
      <c r="AE47" s="8"/>
      <c r="AF47" s="108" t="s">
        <v>26</v>
      </c>
      <c r="AG47" s="109"/>
      <c r="AH47" s="109"/>
      <c r="AI47" s="109"/>
      <c r="AJ47" s="109"/>
      <c r="AK47" s="109"/>
      <c r="AL47" s="109"/>
      <c r="AM47" s="109"/>
      <c r="AN47" s="109"/>
      <c r="AO47" s="110"/>
      <c r="AP47" s="108" t="s">
        <v>27</v>
      </c>
      <c r="AQ47" s="109"/>
      <c r="AR47" s="109"/>
      <c r="AS47" s="109"/>
      <c r="AT47" s="109"/>
      <c r="AU47" s="109"/>
      <c r="AV47" s="109"/>
      <c r="AW47" s="109"/>
      <c r="AX47" s="109"/>
      <c r="AY47" s="110"/>
      <c r="AZ47" s="76"/>
      <c r="BA47" s="76"/>
      <c r="BB47" s="49"/>
    </row>
    <row r="48" spans="1:54" ht="15.75" thickBot="1">
      <c r="A48" s="93" t="s">
        <v>25</v>
      </c>
      <c r="B48" s="102" t="s">
        <v>28</v>
      </c>
      <c r="C48" s="103"/>
      <c r="D48" s="102" t="s">
        <v>29</v>
      </c>
      <c r="E48" s="103"/>
      <c r="F48" s="102" t="s">
        <v>30</v>
      </c>
      <c r="G48" s="103"/>
      <c r="H48" s="102" t="s">
        <v>31</v>
      </c>
      <c r="I48" s="103"/>
      <c r="J48" s="9" t="s">
        <v>20</v>
      </c>
      <c r="K48" s="10" t="s">
        <v>20</v>
      </c>
      <c r="L48" s="102" t="s">
        <v>28</v>
      </c>
      <c r="M48" s="103"/>
      <c r="N48" s="102" t="s">
        <v>29</v>
      </c>
      <c r="O48" s="103"/>
      <c r="P48" s="102" t="s">
        <v>30</v>
      </c>
      <c r="Q48" s="103"/>
      <c r="R48" s="102" t="s">
        <v>31</v>
      </c>
      <c r="S48" s="103"/>
      <c r="T48" s="9" t="s">
        <v>20</v>
      </c>
      <c r="U48" s="10" t="s">
        <v>20</v>
      </c>
      <c r="V48" s="9" t="s">
        <v>20</v>
      </c>
      <c r="W48" s="10" t="s">
        <v>20</v>
      </c>
      <c r="X48" s="36"/>
      <c r="Y48" s="72"/>
      <c r="Z48" s="48"/>
      <c r="AA48" s="48"/>
      <c r="AB48" s="48"/>
      <c r="AC48" s="48"/>
      <c r="AD48" s="48"/>
      <c r="AE48" s="93" t="s">
        <v>25</v>
      </c>
      <c r="AF48" s="102" t="s">
        <v>28</v>
      </c>
      <c r="AG48" s="103"/>
      <c r="AH48" s="102" t="s">
        <v>29</v>
      </c>
      <c r="AI48" s="103"/>
      <c r="AJ48" s="102" t="s">
        <v>30</v>
      </c>
      <c r="AK48" s="103"/>
      <c r="AL48" s="102" t="s">
        <v>31</v>
      </c>
      <c r="AM48" s="103"/>
      <c r="AN48" s="9" t="s">
        <v>20</v>
      </c>
      <c r="AO48" s="10" t="s">
        <v>20</v>
      </c>
      <c r="AP48" s="102" t="s">
        <v>28</v>
      </c>
      <c r="AQ48" s="103"/>
      <c r="AR48" s="102" t="s">
        <v>29</v>
      </c>
      <c r="AS48" s="103"/>
      <c r="AT48" s="102" t="s">
        <v>30</v>
      </c>
      <c r="AU48" s="103"/>
      <c r="AV48" s="102" t="s">
        <v>31</v>
      </c>
      <c r="AW48" s="103"/>
      <c r="AX48" s="9" t="s">
        <v>20</v>
      </c>
      <c r="AY48" s="10" t="s">
        <v>20</v>
      </c>
      <c r="AZ48" s="9" t="s">
        <v>20</v>
      </c>
      <c r="BA48" s="10" t="s">
        <v>20</v>
      </c>
      <c r="BB48" s="61"/>
    </row>
    <row r="49" spans="1:54" s="48" customFormat="1" ht="15.75" customHeight="1" thickBot="1">
      <c r="A49" s="94"/>
      <c r="B49" s="56" t="s">
        <v>130</v>
      </c>
      <c r="C49" s="57" t="str">
        <f>Campan1!$F$2</f>
        <v>A</v>
      </c>
      <c r="D49" s="56" t="s">
        <v>130</v>
      </c>
      <c r="E49" s="57" t="str">
        <f>Campan1!$F$27</f>
        <v>C</v>
      </c>
      <c r="F49" s="56" t="s">
        <v>130</v>
      </c>
      <c r="G49" s="57" t="str">
        <f>Campan1!$F$52</f>
        <v>D</v>
      </c>
      <c r="H49" s="56" t="s">
        <v>130</v>
      </c>
      <c r="I49" s="57" t="str">
        <f>Campan1!$F$77</f>
        <v>B</v>
      </c>
      <c r="J49" s="11"/>
      <c r="K49" s="12"/>
      <c r="L49" s="56" t="s">
        <v>130</v>
      </c>
      <c r="M49" s="57" t="str">
        <f>Campan2!$F$2</f>
        <v>C</v>
      </c>
      <c r="N49" s="56" t="s">
        <v>130</v>
      </c>
      <c r="O49" s="57" t="str">
        <f>Campan2!$F$27</f>
        <v>B</v>
      </c>
      <c r="P49" s="56" t="s">
        <v>130</v>
      </c>
      <c r="Q49" s="57" t="str">
        <f>Campan2!$F$52</f>
        <v>A</v>
      </c>
      <c r="R49" s="56" t="s">
        <v>130</v>
      </c>
      <c r="S49" s="57" t="str">
        <f>Campan2!$F$77</f>
        <v>D</v>
      </c>
      <c r="T49" s="11"/>
      <c r="U49" s="12"/>
      <c r="V49" s="11"/>
      <c r="W49" s="12"/>
      <c r="X49" s="37" t="s">
        <v>135</v>
      </c>
      <c r="Y49" s="72"/>
      <c r="AE49" s="94"/>
      <c r="AF49" s="56" t="s">
        <v>130</v>
      </c>
      <c r="AG49" s="57" t="str">
        <f>Campan1!$F$2</f>
        <v>A</v>
      </c>
      <c r="AH49" s="56" t="s">
        <v>130</v>
      </c>
      <c r="AI49" s="57" t="str">
        <f>Campan1!$F$27</f>
        <v>C</v>
      </c>
      <c r="AJ49" s="56" t="s">
        <v>130</v>
      </c>
      <c r="AK49" s="57" t="str">
        <f>Campan1!$F$52</f>
        <v>D</v>
      </c>
      <c r="AL49" s="56" t="s">
        <v>130</v>
      </c>
      <c r="AM49" s="57" t="str">
        <f>Campan1!$F$77</f>
        <v>B</v>
      </c>
      <c r="AN49" s="11"/>
      <c r="AO49" s="12"/>
      <c r="AP49" s="56" t="s">
        <v>130</v>
      </c>
      <c r="AQ49" s="57" t="str">
        <f>Campan2!$F$2</f>
        <v>C</v>
      </c>
      <c r="AR49" s="56" t="s">
        <v>130</v>
      </c>
      <c r="AS49" s="57" t="str">
        <f>Campan2!$F$27</f>
        <v>B</v>
      </c>
      <c r="AT49" s="56" t="s">
        <v>130</v>
      </c>
      <c r="AU49" s="57" t="str">
        <f>Campan2!$F$52</f>
        <v>A</v>
      </c>
      <c r="AV49" s="56" t="s">
        <v>130</v>
      </c>
      <c r="AW49" s="57" t="str">
        <f>Campan2!$F$77</f>
        <v>D</v>
      </c>
      <c r="AX49" s="11"/>
      <c r="AY49" s="12"/>
      <c r="AZ49" s="11"/>
      <c r="BA49" s="12"/>
      <c r="BB49" s="62" t="s">
        <v>135</v>
      </c>
    </row>
    <row r="50" spans="1:54" ht="15.75" thickBot="1">
      <c r="A50" s="94"/>
      <c r="B50" s="13" t="s">
        <v>42</v>
      </c>
      <c r="C50" s="14" t="s">
        <v>21</v>
      </c>
      <c r="D50" s="13" t="s">
        <v>42</v>
      </c>
      <c r="E50" s="15" t="s">
        <v>21</v>
      </c>
      <c r="F50" s="13" t="s">
        <v>42</v>
      </c>
      <c r="G50" s="15" t="s">
        <v>21</v>
      </c>
      <c r="H50" s="13" t="s">
        <v>42</v>
      </c>
      <c r="I50" s="15" t="s">
        <v>21</v>
      </c>
      <c r="J50" s="26" t="s">
        <v>42</v>
      </c>
      <c r="K50" s="16" t="s">
        <v>21</v>
      </c>
      <c r="L50" s="13" t="s">
        <v>42</v>
      </c>
      <c r="M50" s="14" t="s">
        <v>21</v>
      </c>
      <c r="N50" s="13" t="s">
        <v>42</v>
      </c>
      <c r="O50" s="15" t="s">
        <v>21</v>
      </c>
      <c r="P50" s="13" t="s">
        <v>42</v>
      </c>
      <c r="Q50" s="15" t="s">
        <v>21</v>
      </c>
      <c r="R50" s="13" t="s">
        <v>42</v>
      </c>
      <c r="S50" s="15" t="s">
        <v>21</v>
      </c>
      <c r="T50" s="26" t="s">
        <v>41</v>
      </c>
      <c r="U50" s="16" t="s">
        <v>21</v>
      </c>
      <c r="V50" s="26" t="s">
        <v>41</v>
      </c>
      <c r="W50" s="16" t="s">
        <v>21</v>
      </c>
      <c r="X50" s="37"/>
      <c r="Y50" s="72"/>
      <c r="Z50" s="48"/>
      <c r="AA50" s="48">
        <f>COUNT(Z51:Z58)</f>
        <v>8</v>
      </c>
      <c r="AB50" s="48"/>
      <c r="AC50" s="48"/>
      <c r="AD50" s="48"/>
      <c r="AE50" s="94"/>
      <c r="AF50" s="13" t="s">
        <v>42</v>
      </c>
      <c r="AG50" s="14" t="s">
        <v>21</v>
      </c>
      <c r="AH50" s="13" t="s">
        <v>42</v>
      </c>
      <c r="AI50" s="15" t="s">
        <v>21</v>
      </c>
      <c r="AJ50" s="13" t="s">
        <v>42</v>
      </c>
      <c r="AK50" s="15" t="s">
        <v>21</v>
      </c>
      <c r="AL50" s="13" t="s">
        <v>42</v>
      </c>
      <c r="AM50" s="15" t="s">
        <v>21</v>
      </c>
      <c r="AN50" s="26" t="s">
        <v>41</v>
      </c>
      <c r="AO50" s="64" t="s">
        <v>21</v>
      </c>
      <c r="AP50" s="13" t="s">
        <v>42</v>
      </c>
      <c r="AQ50" s="14" t="s">
        <v>21</v>
      </c>
      <c r="AR50" s="13" t="s">
        <v>42</v>
      </c>
      <c r="AS50" s="15" t="s">
        <v>21</v>
      </c>
      <c r="AT50" s="13" t="s">
        <v>42</v>
      </c>
      <c r="AU50" s="15" t="s">
        <v>21</v>
      </c>
      <c r="AV50" s="13" t="s">
        <v>42</v>
      </c>
      <c r="AW50" s="15" t="s">
        <v>21</v>
      </c>
      <c r="AX50" s="26" t="s">
        <v>41</v>
      </c>
      <c r="AY50" s="64" t="s">
        <v>21</v>
      </c>
      <c r="AZ50" s="26" t="s">
        <v>41</v>
      </c>
      <c r="BA50" s="64" t="s">
        <v>21</v>
      </c>
      <c r="BB50" s="63"/>
    </row>
    <row r="51" spans="1:54" ht="15">
      <c r="A51" s="19" t="s">
        <v>47</v>
      </c>
      <c r="B51" s="20">
        <f>IF(ISNA(VLOOKUP($A51,Campan1!$V$6:$AE$24,8,FALSE)),"",VLOOKUP($A51,Campan1!$V$6:$AE$24,8,FALSE))</f>
        <v>17</v>
      </c>
      <c r="C51" s="21">
        <f>IF(COUNT(B$51:B$58)=0,"",(IF(COUNT(B51),ROUND(VLOOKUP($A51,Campan1!$V$6:$AE$24,10,FALSE),1),200)))</f>
        <v>5</v>
      </c>
      <c r="D51" s="20">
        <f>IF(ISNA(VLOOKUP($A51,Campan1!$V$31:$AE$49,8,FALSE)),"",VLOOKUP($A51,Campan1!$V$31:$AE$49,8,FALSE))</f>
        <v>30</v>
      </c>
      <c r="E51" s="21">
        <f>IF(COUNT(D$51:D$58)=0,"",(IF(COUNT(D51),ROUND(VLOOKUP($A51,Campan1!$V$31:$AE$49,10,FALSE),1),200)))</f>
        <v>8</v>
      </c>
      <c r="F51" s="20">
        <f>IF(ISNA(VLOOKUP($A51,Campan1!$V$56:$AE$74,8,FALSE)),"",VLOOKUP($A51,Campan1!$V$56:$AE$74,8,FALSE))</f>
        <v>21</v>
      </c>
      <c r="G51" s="21">
        <f>IF(COUNT(F$51:F$58)=0,"",(IF(COUNT(F51),ROUND(VLOOKUP($A51,Campan1!$V$56:$AE$74,10,FALSE),1),200)))</f>
        <v>13</v>
      </c>
      <c r="H51" s="20">
        <f>IF(ISNA(VLOOKUP($A51,Campan1!$V$81:$AE$99,8,FALSE)),"",VLOOKUP($A51,Campan1!$V$81:$AE$99,8,FALSE))</f>
        <v>17</v>
      </c>
      <c r="I51" s="21">
        <f>IF(COUNT(H$51:H$58)=0,"",(IF(COUNT(H51),ROUND(VLOOKUP($A51,Campan1!$V$81:$AE$99,10,FALSE),1),200)))</f>
        <v>6</v>
      </c>
      <c r="J51" s="20">
        <f>SUM(B51,D51,F51,H51)</f>
        <v>85</v>
      </c>
      <c r="K51" s="21">
        <f>SUM(C51,E51,G51,I51)</f>
        <v>32</v>
      </c>
      <c r="L51" s="20">
        <f>IF(ISNA(VLOOKUP($A51,Campan2!$V$6:$AE$24,8,FALSE)),"",VLOOKUP($A51,Campan2!$V$6:$AE$24,8,FALSE))</f>
        <v>16</v>
      </c>
      <c r="M51" s="21">
        <f>IF(COUNT(L$51:L$58)=0,"",(IF(COUNT(L51),ROUND(VLOOKUP($A51,Campan2!$V$6:$AE$24,10,FALSE),1),200)))</f>
        <v>9</v>
      </c>
      <c r="N51" s="20">
        <f>IF(ISNA(VLOOKUP($A51,Campan2!$V$31:$AE$49,8,FALSE)),"",VLOOKUP($A51,Campan2!$V$31:$AE$49,8,FALSE))</f>
        <v>5</v>
      </c>
      <c r="O51" s="21">
        <f>IF(COUNT(N$51:N$58)=0,"",(IF(COUNT(N51),ROUND(VLOOKUP($A51,Campan2!$V$31:$AE$49,10,FALSE),1),200)))</f>
        <v>10</v>
      </c>
      <c r="P51" s="20">
        <f>IF(ISNA(VLOOKUP($A51,Campan2!$V$56:$AE$74,8,FALSE)),"",VLOOKUP($A51,Campan2!$V$56:$AE$74,8,FALSE))</f>
        <v>8</v>
      </c>
      <c r="Q51" s="21">
        <f>IF(COUNT(P$51:P$58)=0,"",(IF(COUNT(P51),ROUND(VLOOKUP($A51,Campan2!$V$56:$AE$74,10,FALSE),1),200)))</f>
        <v>9</v>
      </c>
      <c r="R51" s="20">
        <f>IF(ISNA(VLOOKUP($A51,Campan2!$V$81:$AE$99,8,FALSE)),"",VLOOKUP($A51,Campan2!$V$81:$AE$99,8,FALSE))</f>
        <v>13</v>
      </c>
      <c r="S51" s="21">
        <f>IF(COUNT(R$51:R$58)=0,"",(IF(COUNT(R51),ROUND(VLOOKUP($A51,Campan2!$V$81:$AE$99,10,FALSE),1),200)))</f>
        <v>10</v>
      </c>
      <c r="T51" s="20">
        <f>SUM(L51,N51,P51,R51)</f>
        <v>42</v>
      </c>
      <c r="U51" s="21">
        <f>SUM(M51,O51,Q51,S51)</f>
        <v>38</v>
      </c>
      <c r="V51" s="20">
        <f aca="true" t="shared" si="109" ref="V51:V58">SUM(J51,T51)</f>
        <v>127</v>
      </c>
      <c r="W51" s="21">
        <f aca="true" t="shared" si="110" ref="W51:W58">SUM(K51,U51)</f>
        <v>70</v>
      </c>
      <c r="X51" s="22">
        <f aca="true" t="shared" si="111" ref="X51:X58">RANK(W51,$W$51:$W$58,1)+(COUNT($W$51:$W$58)+1-RANK(W51,$W$51:$W$58,0)-RANK(W51,$W$51:$W$58,1))/2</f>
        <v>8</v>
      </c>
      <c r="Y51" s="49"/>
      <c r="Z51" s="48">
        <f aca="true" t="shared" si="112" ref="Z51:Z58">IF((A51&lt;&gt;""),ROW(A51))</f>
        <v>51</v>
      </c>
      <c r="AA51" s="48">
        <f>IF(AA$50&gt;=ROW(Z1),SMALL(Z$51:Z$58,ROW(Z1))-1,"")</f>
        <v>50</v>
      </c>
      <c r="AB51" s="48">
        <f ca="1">IF($AA51="","",OFFSET(X$1,AA51,)+(AA51/1000))</f>
        <v>8.05</v>
      </c>
      <c r="AC51" s="48">
        <f>IF(AB51="","",RANK(AB51,AB$51:AB$58,1))</f>
        <v>8</v>
      </c>
      <c r="AD51" s="48">
        <f>IF(AC51="","",INDEX(AA$51:AA$58,MATCH(ROW(Z1),AC$51:AC$58,0)))</f>
        <v>54</v>
      </c>
      <c r="AE51" s="19" t="str">
        <f ca="1">IF($AD51="","",OFFSET(A$1,$AD51,))</f>
        <v>Salmo Garonne</v>
      </c>
      <c r="AF51" s="20">
        <f aca="true" ca="1" t="shared" si="113" ref="AF51:AF58">IF($AD51="","",OFFSET(B$1,$AD51,))</f>
        <v>26</v>
      </c>
      <c r="AG51" s="21">
        <f aca="true" ca="1" t="shared" si="114" ref="AG51:AG58">IF($AD51="","",OFFSET(C$1,$AD51,))</f>
        <v>3</v>
      </c>
      <c r="AH51" s="20">
        <f aca="true" ca="1" t="shared" si="115" ref="AH51:AH58">IF($AD51="","",OFFSET(D$1,$AD51,))</f>
        <v>59</v>
      </c>
      <c r="AI51" s="21">
        <f aca="true" ca="1" t="shared" si="116" ref="AI51:AI58">IF($AD51="","",OFFSET(E$1,$AD51,))</f>
        <v>2</v>
      </c>
      <c r="AJ51" s="20">
        <f aca="true" ca="1" t="shared" si="117" ref="AJ51:AJ58">IF($AD51="","",OFFSET(F$1,$AD51,))</f>
        <v>45</v>
      </c>
      <c r="AK51" s="21">
        <f aca="true" ca="1" t="shared" si="118" ref="AK51:AK58">IF($AD51="","",OFFSET(G$1,$AD51,))</f>
        <v>3</v>
      </c>
      <c r="AL51" s="20">
        <f aca="true" ca="1" t="shared" si="119" ref="AL51:AL58">IF($AD51="","",OFFSET(H$1,$AD51,))</f>
        <v>24</v>
      </c>
      <c r="AM51" s="21">
        <f aca="true" ca="1" t="shared" si="120" ref="AM51:AM58">IF($AD51="","",OFFSET(I$1,$AD51,))</f>
        <v>2</v>
      </c>
      <c r="AN51" s="20">
        <f aca="true" ca="1" t="shared" si="121" ref="AN51:AN58">IF($AD51="","",OFFSET(J$1,$AD51,))</f>
        <v>154</v>
      </c>
      <c r="AO51" s="21">
        <f aca="true" ca="1" t="shared" si="122" ref="AO51:AO58">IF($AD51="","",OFFSET(K$1,$AD51,))</f>
        <v>10</v>
      </c>
      <c r="AP51" s="20">
        <f aca="true" ca="1" t="shared" si="123" ref="AP51:AP58">IF($AD51="","",OFFSET(L$1,$AD51,))</f>
        <v>31</v>
      </c>
      <c r="AQ51" s="21">
        <f aca="true" ca="1" t="shared" si="124" ref="AQ51:AQ58">IF($AD51="","",OFFSET(M$1,$AD51,))</f>
        <v>1</v>
      </c>
      <c r="AR51" s="20">
        <f aca="true" ca="1" t="shared" si="125" ref="AR51:AR58">IF($AD51="","",OFFSET(N$1,$AD51,))</f>
        <v>17</v>
      </c>
      <c r="AS51" s="21">
        <f aca="true" ca="1" t="shared" si="126" ref="AS51:AS58">IF($AD51="","",OFFSET(O$1,$AD51,))</f>
        <v>4</v>
      </c>
      <c r="AT51" s="20">
        <f aca="true" ca="1" t="shared" si="127" ref="AT51:AT58">IF($AD51="","",OFFSET(P$1,$AD51,))</f>
        <v>27</v>
      </c>
      <c r="AU51" s="21">
        <f aca="true" ca="1" t="shared" si="128" ref="AU51:AU58">IF($AD51="","",OFFSET(Q$1,$AD51,))</f>
        <v>1</v>
      </c>
      <c r="AV51" s="20">
        <f aca="true" ca="1" t="shared" si="129" ref="AV51:AV58">IF($AD51="","",OFFSET(R$1,$AD51,))</f>
        <v>33</v>
      </c>
      <c r="AW51" s="21">
        <f aca="true" ca="1" t="shared" si="130" ref="AW51:AW58">IF($AD51="","",OFFSET(S$1,$AD51,))</f>
        <v>1</v>
      </c>
      <c r="AX51" s="20">
        <f aca="true" ca="1" t="shared" si="131" ref="AX51:AX58">IF($AD51="","",OFFSET(T$1,$AD51,))</f>
        <v>108</v>
      </c>
      <c r="AY51" s="21">
        <f aca="true" ca="1" t="shared" si="132" ref="AY51:AY58">IF($AD51="","",OFFSET(U$1,$AD51,))</f>
        <v>7</v>
      </c>
      <c r="AZ51" s="20">
        <f aca="true" ca="1" t="shared" si="133" ref="AZ51:AZ58">IF($AD51="","",OFFSET(V$1,$AD51,))</f>
        <v>262</v>
      </c>
      <c r="BA51" s="21">
        <f aca="true" ca="1" t="shared" si="134" ref="BA51:BA58">IF($AD51="","",OFFSET(W$1,$AD51,))</f>
        <v>17</v>
      </c>
      <c r="BB51" s="22">
        <f aca="true" ca="1" t="shared" si="135" ref="BB51:BB58">IF($AD51="","",OFFSET(X$1,$AD51,))</f>
        <v>1</v>
      </c>
    </row>
    <row r="52" spans="1:54" ht="15">
      <c r="A52" s="23" t="s">
        <v>78</v>
      </c>
      <c r="B52" s="66">
        <f>IF(ISNA(VLOOKUP($A52,Campan1!$V$6:$AE$24,8,FALSE)),"",VLOOKUP($A52,Campan1!$V$6:$AE$24,8,FALSE))</f>
        <v>30</v>
      </c>
      <c r="C52" s="67">
        <f>IF(COUNT(B$51:B$58)=0,"",(IF(COUNT(B52),ROUND(VLOOKUP($A52,Campan1!$V$6:$AE$24,10,FALSE),1),200)))</f>
        <v>1</v>
      </c>
      <c r="D52" s="66">
        <f>IF(ISNA(VLOOKUP($A52,Campan1!$V$31:$AE$49,8,FALSE)),"",VLOOKUP($A52,Campan1!$V$31:$AE$49,8,FALSE))</f>
        <v>41</v>
      </c>
      <c r="E52" s="67">
        <f>IF(COUNT(D$51:D$58)=0,"",(IF(COUNT(D52),ROUND(VLOOKUP($A52,Campan1!$V$31:$AE$49,10,FALSE),1),200)))</f>
        <v>7</v>
      </c>
      <c r="F52" s="66">
        <f>IF(ISNA(VLOOKUP($A52,Campan1!$V$56:$AE$74,8,FALSE)),"",VLOOKUP($A52,Campan1!$V$56:$AE$74,8,FALSE))</f>
        <v>25</v>
      </c>
      <c r="G52" s="67">
        <f>IF(COUNT(F$51:F$58)=0,"",(IF(COUNT(F52),ROUND(VLOOKUP($A52,Campan1!$V$56:$AE$74,10,FALSE),1),200)))</f>
        <v>9</v>
      </c>
      <c r="H52" s="66">
        <f>IF(ISNA(VLOOKUP($A52,Campan1!$V$81:$AE$99,8,FALSE)),"",VLOOKUP($A52,Campan1!$V$81:$AE$99,8,FALSE))</f>
        <v>14</v>
      </c>
      <c r="I52" s="67">
        <f>IF(COUNT(H$51:H$58)=0,"",(IF(COUNT(H52),ROUND(VLOOKUP($A52,Campan1!$V$81:$AE$99,10,FALSE),1),200)))</f>
        <v>9.5</v>
      </c>
      <c r="J52" s="66">
        <f aca="true" t="shared" si="136" ref="J52:J58">SUM(B52,D52,F52,H52)</f>
        <v>110</v>
      </c>
      <c r="K52" s="67">
        <f aca="true" t="shared" si="137" ref="K52:K58">SUM(C52,E52,G52,I52)</f>
        <v>26.5</v>
      </c>
      <c r="L52" s="66">
        <f>IF(ISNA(VLOOKUP($A52,Campan2!$V$6:$AE$24,8,FALSE)),"",VLOOKUP($A52,Campan2!$V$6:$AE$24,8,FALSE))</f>
        <v>24</v>
      </c>
      <c r="M52" s="67">
        <f>IF(COUNT(L$51:L$58)=0,"",(IF(COUNT(L52),ROUND(VLOOKUP($A52,Campan2!$V$6:$AE$24,10,FALSE),1),200)))</f>
        <v>3</v>
      </c>
      <c r="N52" s="66">
        <f>IF(ISNA(VLOOKUP($A52,Campan2!$V$31:$AE$49,8,FALSE)),"",VLOOKUP($A52,Campan2!$V$31:$AE$49,8,FALSE))</f>
        <v>23</v>
      </c>
      <c r="O52" s="67">
        <f>IF(COUNT(N$51:N$58)=0,"",(IF(COUNT(N52),ROUND(VLOOKUP($A52,Campan2!$V$31:$AE$49,10,FALSE),1),200)))</f>
        <v>1</v>
      </c>
      <c r="P52" s="66">
        <f>IF(ISNA(VLOOKUP($A52,Campan2!$V$56:$AE$74,8,FALSE)),"",VLOOKUP($A52,Campan2!$V$56:$AE$74,8,FALSE))</f>
        <v>11</v>
      </c>
      <c r="Q52" s="67">
        <f>IF(COUNT(P$51:P$58)=0,"",(IF(COUNT(P52),ROUND(VLOOKUP($A52,Campan2!$V$56:$AE$74,10,FALSE),1),200)))</f>
        <v>8</v>
      </c>
      <c r="R52" s="66">
        <f>IF(ISNA(VLOOKUP($A52,Campan2!$V$81:$AE$99,8,FALSE)),"",VLOOKUP($A52,Campan2!$V$81:$AE$99,8,FALSE))</f>
        <v>13</v>
      </c>
      <c r="S52" s="67">
        <f>IF(COUNT(R$51:R$58)=0,"",(IF(COUNT(R52),ROUND(VLOOKUP($A52,Campan2!$V$81:$AE$99,10,FALSE),1),200)))</f>
        <v>9</v>
      </c>
      <c r="T52" s="66">
        <f aca="true" t="shared" si="138" ref="T52:T58">SUM(L52,N52,P52,R52)</f>
        <v>71</v>
      </c>
      <c r="U52" s="67">
        <f aca="true" t="shared" si="139" ref="U52:U58">SUM(M52,O52,Q52,S52)</f>
        <v>21</v>
      </c>
      <c r="V52" s="66">
        <f t="shared" si="109"/>
        <v>181</v>
      </c>
      <c r="W52" s="67">
        <f t="shared" si="110"/>
        <v>47.5</v>
      </c>
      <c r="X52" s="24">
        <f t="shared" si="111"/>
        <v>5</v>
      </c>
      <c r="Y52" s="49"/>
      <c r="Z52" s="48">
        <f t="shared" si="112"/>
        <v>52</v>
      </c>
      <c r="AA52" s="48">
        <f aca="true" t="shared" si="140" ref="AA52:AA58">IF(AA$50&gt;=ROW(Z2),SMALL(Z$51:Z$58,ROW(Z2))-1,"")</f>
        <v>51</v>
      </c>
      <c r="AB52" s="48">
        <f aca="true" ca="1" t="shared" si="141" ref="AB52:AB58">IF($AA52="","",OFFSET(X$1,AA52,)+(AA52/1000))</f>
        <v>5.051</v>
      </c>
      <c r="AC52" s="48">
        <f aca="true" t="shared" si="142" ref="AC52:AC58">IF(AB52="","",RANK(AB52,AB$51:AB$58,1))</f>
        <v>5</v>
      </c>
      <c r="AD52" s="48">
        <f aca="true" t="shared" si="143" ref="AD52:AD58">IF(AC52="","",INDEX(AA$51:AA$58,MATCH(ROW(Z2),AC$51:AC$58,0)))</f>
        <v>55</v>
      </c>
      <c r="AE52" s="23" t="str">
        <f aca="true" ca="1" t="shared" si="144" ref="AE52:AE58">IF($AD52="","",OFFSET(A$1,$AD52,))</f>
        <v>Salmo Toc</v>
      </c>
      <c r="AF52" s="66">
        <f ca="1" t="shared" si="113"/>
        <v>11</v>
      </c>
      <c r="AG52" s="67">
        <f ca="1" t="shared" si="114"/>
        <v>9</v>
      </c>
      <c r="AH52" s="66">
        <f ca="1" t="shared" si="115"/>
        <v>55</v>
      </c>
      <c r="AI52" s="67">
        <f ca="1" t="shared" si="116"/>
        <v>3</v>
      </c>
      <c r="AJ52" s="66">
        <f ca="1" t="shared" si="117"/>
        <v>48</v>
      </c>
      <c r="AK52" s="67">
        <f ca="1" t="shared" si="118"/>
        <v>1</v>
      </c>
      <c r="AL52" s="66">
        <f ca="1" t="shared" si="119"/>
        <v>23</v>
      </c>
      <c r="AM52" s="67">
        <f ca="1" t="shared" si="120"/>
        <v>3</v>
      </c>
      <c r="AN52" s="66">
        <f ca="1" t="shared" si="121"/>
        <v>137</v>
      </c>
      <c r="AO52" s="67">
        <f ca="1" t="shared" si="122"/>
        <v>16</v>
      </c>
      <c r="AP52" s="66">
        <f ca="1" t="shared" si="123"/>
        <v>12</v>
      </c>
      <c r="AQ52" s="67">
        <f ca="1" t="shared" si="124"/>
        <v>5</v>
      </c>
      <c r="AR52" s="66">
        <f ca="1" t="shared" si="125"/>
        <v>16</v>
      </c>
      <c r="AS52" s="67">
        <f ca="1" t="shared" si="126"/>
        <v>3</v>
      </c>
      <c r="AT52" s="66">
        <f ca="1" t="shared" si="127"/>
        <v>21</v>
      </c>
      <c r="AU52" s="67">
        <f ca="1" t="shared" si="128"/>
        <v>3</v>
      </c>
      <c r="AV52" s="66">
        <f ca="1" t="shared" si="129"/>
        <v>16</v>
      </c>
      <c r="AW52" s="67">
        <f ca="1" t="shared" si="130"/>
        <v>4</v>
      </c>
      <c r="AX52" s="66">
        <f ca="1" t="shared" si="131"/>
        <v>65</v>
      </c>
      <c r="AY52" s="67">
        <f ca="1" t="shared" si="132"/>
        <v>15</v>
      </c>
      <c r="AZ52" s="66">
        <f ca="1" t="shared" si="133"/>
        <v>202</v>
      </c>
      <c r="BA52" s="67">
        <f ca="1" t="shared" si="134"/>
        <v>31</v>
      </c>
      <c r="BB52" s="24">
        <f ca="1" t="shared" si="135"/>
        <v>2</v>
      </c>
    </row>
    <row r="53" spans="1:54" ht="15">
      <c r="A53" s="23" t="s">
        <v>79</v>
      </c>
      <c r="B53" s="66">
        <f>IF(ISNA(VLOOKUP($A53,Campan1!$V$6:$AE$24,8,FALSE)),"",VLOOKUP($A53,Campan1!$V$6:$AE$24,8,FALSE))</f>
        <v>23</v>
      </c>
      <c r="C53" s="67">
        <f>IF(COUNT(B$51:B$58)=0,"",(IF(COUNT(B53),ROUND(VLOOKUP($A53,Campan1!$V$6:$AE$24,10,FALSE),1),200)))</f>
        <v>6</v>
      </c>
      <c r="D53" s="66">
        <f>IF(ISNA(VLOOKUP($A53,Campan1!$V$31:$AE$49,8,FALSE)),"",VLOOKUP($A53,Campan1!$V$31:$AE$49,8,FALSE))</f>
        <v>87</v>
      </c>
      <c r="E53" s="67">
        <f>IF(COUNT(D$51:D$58)=0,"",(IF(COUNT(D53),ROUND(VLOOKUP($A53,Campan1!$V$31:$AE$49,10,FALSE),1),200)))</f>
        <v>1</v>
      </c>
      <c r="F53" s="66">
        <f>IF(ISNA(VLOOKUP($A53,Campan1!$V$56:$AE$74,8,FALSE)),"",VLOOKUP($A53,Campan1!$V$56:$AE$74,8,FALSE))</f>
        <v>49</v>
      </c>
      <c r="G53" s="67">
        <f>IF(COUNT(F$51:F$58)=0,"",(IF(COUNT(F53),ROUND(VLOOKUP($A53,Campan1!$V$56:$AE$74,10,FALSE),1),200)))</f>
        <v>2</v>
      </c>
      <c r="H53" s="66">
        <f>IF(ISNA(VLOOKUP($A53,Campan1!$V$81:$AE$99,8,FALSE)),"",VLOOKUP($A53,Campan1!$V$81:$AE$99,8,FALSE))</f>
        <v>22</v>
      </c>
      <c r="I53" s="67">
        <f>IF(COUNT(H$51:H$58)=0,"",(IF(COUNT(H53),ROUND(VLOOKUP($A53,Campan1!$V$81:$AE$99,10,FALSE),1),200)))</f>
        <v>4</v>
      </c>
      <c r="J53" s="66">
        <f t="shared" si="136"/>
        <v>181</v>
      </c>
      <c r="K53" s="67">
        <f t="shared" si="137"/>
        <v>13</v>
      </c>
      <c r="L53" s="66">
        <f>IF(ISNA(VLOOKUP($A53,Campan2!$V$6:$AE$24,8,FALSE)),"",VLOOKUP($A53,Campan2!$V$6:$AE$24,8,FALSE))</f>
        <v>20</v>
      </c>
      <c r="M53" s="67">
        <f>IF(COUNT(L$51:L$58)=0,"",(IF(COUNT(L53),ROUND(VLOOKUP($A53,Campan2!$V$6:$AE$24,10,FALSE),1),200)))</f>
        <v>6</v>
      </c>
      <c r="N53" s="66">
        <f>IF(ISNA(VLOOKUP($A53,Campan2!$V$31:$AE$49,8,FALSE)),"",VLOOKUP($A53,Campan2!$V$31:$AE$49,8,FALSE))</f>
        <v>9</v>
      </c>
      <c r="O53" s="67">
        <f>IF(COUNT(N$51:N$58)=0,"",(IF(COUNT(N53),ROUND(VLOOKUP($A53,Campan2!$V$31:$AE$49,10,FALSE),1),200)))</f>
        <v>5</v>
      </c>
      <c r="P53" s="66">
        <f>IF(ISNA(VLOOKUP($A53,Campan2!$V$56:$AE$74,8,FALSE)),"",VLOOKUP($A53,Campan2!$V$56:$AE$74,8,FALSE))</f>
        <v>24</v>
      </c>
      <c r="Q53" s="67">
        <f>IF(COUNT(P$51:P$58)=0,"",(IF(COUNT(P53),ROUND(VLOOKUP($A53,Campan2!$V$56:$AE$74,10,FALSE),1),200)))</f>
        <v>2</v>
      </c>
      <c r="R53" s="66">
        <f>IF(ISNA(VLOOKUP($A53,Campan2!$V$81:$AE$99,8,FALSE)),"",VLOOKUP($A53,Campan2!$V$81:$AE$99,8,FALSE))</f>
        <v>17</v>
      </c>
      <c r="S53" s="67">
        <f>IF(COUNT(R$51:R$58)=0,"",(IF(COUNT(R53),ROUND(VLOOKUP($A53,Campan2!$V$81:$AE$99,10,FALSE),1),200)))</f>
        <v>7</v>
      </c>
      <c r="T53" s="66">
        <f t="shared" si="138"/>
        <v>70</v>
      </c>
      <c r="U53" s="67">
        <f t="shared" si="139"/>
        <v>20</v>
      </c>
      <c r="V53" s="66">
        <f t="shared" si="109"/>
        <v>251</v>
      </c>
      <c r="W53" s="67">
        <f t="shared" si="110"/>
        <v>33</v>
      </c>
      <c r="X53" s="24">
        <f t="shared" si="111"/>
        <v>4</v>
      </c>
      <c r="Y53" s="49"/>
      <c r="Z53" s="48">
        <f t="shared" si="112"/>
        <v>53</v>
      </c>
      <c r="AA53" s="48">
        <f t="shared" si="140"/>
        <v>52</v>
      </c>
      <c r="AB53" s="48">
        <f ca="1" t="shared" si="141"/>
        <v>4.052</v>
      </c>
      <c r="AC53" s="48">
        <f t="shared" si="142"/>
        <v>4</v>
      </c>
      <c r="AD53" s="48">
        <f t="shared" si="143"/>
        <v>53</v>
      </c>
      <c r="AE53" s="23" t="str">
        <f ca="1" t="shared" si="144"/>
        <v>PSM Artico</v>
      </c>
      <c r="AF53" s="66">
        <f ca="1" t="shared" si="113"/>
        <v>22</v>
      </c>
      <c r="AG53" s="67">
        <f ca="1" t="shared" si="114"/>
        <v>2</v>
      </c>
      <c r="AH53" s="66">
        <f ca="1" t="shared" si="115"/>
        <v>69</v>
      </c>
      <c r="AI53" s="67">
        <f ca="1" t="shared" si="116"/>
        <v>4</v>
      </c>
      <c r="AJ53" s="66">
        <f ca="1" t="shared" si="117"/>
        <v>29</v>
      </c>
      <c r="AK53" s="67">
        <f ca="1" t="shared" si="118"/>
        <v>7</v>
      </c>
      <c r="AL53" s="66">
        <f ca="1" t="shared" si="119"/>
        <v>17</v>
      </c>
      <c r="AM53" s="67">
        <f ca="1" t="shared" si="120"/>
        <v>7</v>
      </c>
      <c r="AN53" s="66">
        <f ca="1" t="shared" si="121"/>
        <v>137</v>
      </c>
      <c r="AO53" s="67">
        <f ca="1" t="shared" si="122"/>
        <v>20</v>
      </c>
      <c r="AP53" s="66">
        <f ca="1" t="shared" si="123"/>
        <v>20</v>
      </c>
      <c r="AQ53" s="67">
        <f ca="1" t="shared" si="124"/>
        <v>4</v>
      </c>
      <c r="AR53" s="66">
        <f ca="1" t="shared" si="125"/>
        <v>17</v>
      </c>
      <c r="AS53" s="67">
        <f ca="1" t="shared" si="126"/>
        <v>2</v>
      </c>
      <c r="AT53" s="66">
        <f ca="1" t="shared" si="127"/>
        <v>16</v>
      </c>
      <c r="AU53" s="67">
        <f ca="1" t="shared" si="128"/>
        <v>4</v>
      </c>
      <c r="AV53" s="66">
        <f ca="1" t="shared" si="129"/>
        <v>28</v>
      </c>
      <c r="AW53" s="67">
        <f ca="1" t="shared" si="130"/>
        <v>2</v>
      </c>
      <c r="AX53" s="66">
        <f ca="1" t="shared" si="131"/>
        <v>81</v>
      </c>
      <c r="AY53" s="67">
        <f ca="1" t="shared" si="132"/>
        <v>12</v>
      </c>
      <c r="AZ53" s="66">
        <f ca="1" t="shared" si="133"/>
        <v>218</v>
      </c>
      <c r="BA53" s="67">
        <f ca="1" t="shared" si="134"/>
        <v>32</v>
      </c>
      <c r="BB53" s="24">
        <f ca="1" t="shared" si="135"/>
        <v>3</v>
      </c>
    </row>
    <row r="54" spans="1:54" ht="15">
      <c r="A54" s="23" t="s">
        <v>84</v>
      </c>
      <c r="B54" s="66">
        <f>IF(ISNA(VLOOKUP($A54,Campan1!$V$6:$AE$24,8,FALSE)),"",VLOOKUP($A54,Campan1!$V$6:$AE$24,8,FALSE))</f>
        <v>22</v>
      </c>
      <c r="C54" s="67">
        <f>IF(COUNT(B$51:B$58)=0,"",(IF(COUNT(B54),ROUND(VLOOKUP($A54,Campan1!$V$6:$AE$24,10,FALSE),1),200)))</f>
        <v>2</v>
      </c>
      <c r="D54" s="66">
        <f>IF(ISNA(VLOOKUP($A54,Campan1!$V$31:$AE$49,8,FALSE)),"",VLOOKUP($A54,Campan1!$V$31:$AE$49,8,FALSE))</f>
        <v>69</v>
      </c>
      <c r="E54" s="67">
        <f>IF(COUNT(D$51:D$58)=0,"",(IF(COUNT(D54),ROUND(VLOOKUP($A54,Campan1!$V$31:$AE$49,10,FALSE),1),200)))</f>
        <v>4</v>
      </c>
      <c r="F54" s="66">
        <f>IF(ISNA(VLOOKUP($A54,Campan1!$V$56:$AE$74,8,FALSE)),"",VLOOKUP($A54,Campan1!$V$56:$AE$74,8,FALSE))</f>
        <v>29</v>
      </c>
      <c r="G54" s="67">
        <f>IF(COUNT(F$51:F$58)=0,"",(IF(COUNT(F54),ROUND(VLOOKUP($A54,Campan1!$V$56:$AE$74,10,FALSE),1),200)))</f>
        <v>7</v>
      </c>
      <c r="H54" s="66">
        <f>IF(ISNA(VLOOKUP($A54,Campan1!$V$81:$AE$99,8,FALSE)),"",VLOOKUP($A54,Campan1!$V$81:$AE$99,8,FALSE))</f>
        <v>17</v>
      </c>
      <c r="I54" s="67">
        <f>IF(COUNT(H$51:H$58)=0,"",(IF(COUNT(H54),ROUND(VLOOKUP($A54,Campan1!$V$81:$AE$99,10,FALSE),1),200)))</f>
        <v>7</v>
      </c>
      <c r="J54" s="66">
        <f t="shared" si="136"/>
        <v>137</v>
      </c>
      <c r="K54" s="67">
        <f t="shared" si="137"/>
        <v>20</v>
      </c>
      <c r="L54" s="66">
        <f>IF(ISNA(VLOOKUP($A54,Campan2!$V$6:$AE$24,8,FALSE)),"",VLOOKUP($A54,Campan2!$V$6:$AE$24,8,FALSE))</f>
        <v>20</v>
      </c>
      <c r="M54" s="67">
        <f>IF(COUNT(L$51:L$58)=0,"",(IF(COUNT(L54),ROUND(VLOOKUP($A54,Campan2!$V$6:$AE$24,10,FALSE),1),200)))</f>
        <v>4</v>
      </c>
      <c r="N54" s="66">
        <f>IF(ISNA(VLOOKUP($A54,Campan2!$V$31:$AE$49,8,FALSE)),"",VLOOKUP($A54,Campan2!$V$31:$AE$49,8,FALSE))</f>
        <v>17</v>
      </c>
      <c r="O54" s="67">
        <f>IF(COUNT(N$51:N$58)=0,"",(IF(COUNT(N54),ROUND(VLOOKUP($A54,Campan2!$V$31:$AE$49,10,FALSE),1),200)))</f>
        <v>2</v>
      </c>
      <c r="P54" s="66">
        <f>IF(ISNA(VLOOKUP($A54,Campan2!$V$56:$AE$74,8,FALSE)),"",VLOOKUP($A54,Campan2!$V$56:$AE$74,8,FALSE))</f>
        <v>16</v>
      </c>
      <c r="Q54" s="67">
        <f>IF(COUNT(P$51:P$58)=0,"",(IF(COUNT(P54),ROUND(VLOOKUP($A54,Campan2!$V$56:$AE$74,10,FALSE),1),200)))</f>
        <v>4</v>
      </c>
      <c r="R54" s="66">
        <f>IF(ISNA(VLOOKUP($A54,Campan2!$V$81:$AE$99,8,FALSE)),"",VLOOKUP($A54,Campan2!$V$81:$AE$99,8,FALSE))</f>
        <v>28</v>
      </c>
      <c r="S54" s="67">
        <f>IF(COUNT(R$51:R$58)=0,"",(IF(COUNT(R54),ROUND(VLOOKUP($A54,Campan2!$V$81:$AE$99,10,FALSE),1),200)))</f>
        <v>2</v>
      </c>
      <c r="T54" s="66">
        <f t="shared" si="138"/>
        <v>81</v>
      </c>
      <c r="U54" s="67">
        <f t="shared" si="139"/>
        <v>12</v>
      </c>
      <c r="V54" s="66">
        <f t="shared" si="109"/>
        <v>218</v>
      </c>
      <c r="W54" s="67">
        <f t="shared" si="110"/>
        <v>32</v>
      </c>
      <c r="X54" s="24">
        <f t="shared" si="111"/>
        <v>3</v>
      </c>
      <c r="Y54" s="49"/>
      <c r="Z54" s="48">
        <f t="shared" si="112"/>
        <v>54</v>
      </c>
      <c r="AA54" s="48">
        <f t="shared" si="140"/>
        <v>53</v>
      </c>
      <c r="AB54" s="48">
        <f ca="1" t="shared" si="141"/>
        <v>3.053</v>
      </c>
      <c r="AC54" s="48">
        <f t="shared" si="142"/>
        <v>3</v>
      </c>
      <c r="AD54" s="48">
        <f t="shared" si="143"/>
        <v>52</v>
      </c>
      <c r="AE54" s="23" t="str">
        <f ca="1" t="shared" si="144"/>
        <v>No Kill 33</v>
      </c>
      <c r="AF54" s="66">
        <f ca="1" t="shared" si="113"/>
        <v>23</v>
      </c>
      <c r="AG54" s="67">
        <f ca="1" t="shared" si="114"/>
        <v>6</v>
      </c>
      <c r="AH54" s="66">
        <f ca="1" t="shared" si="115"/>
        <v>87</v>
      </c>
      <c r="AI54" s="67">
        <f ca="1" t="shared" si="116"/>
        <v>1</v>
      </c>
      <c r="AJ54" s="66">
        <f ca="1" t="shared" si="117"/>
        <v>49</v>
      </c>
      <c r="AK54" s="67">
        <f ca="1" t="shared" si="118"/>
        <v>2</v>
      </c>
      <c r="AL54" s="66">
        <f ca="1" t="shared" si="119"/>
        <v>22</v>
      </c>
      <c r="AM54" s="67">
        <f ca="1" t="shared" si="120"/>
        <v>4</v>
      </c>
      <c r="AN54" s="66">
        <f ca="1" t="shared" si="121"/>
        <v>181</v>
      </c>
      <c r="AO54" s="67">
        <f ca="1" t="shared" si="122"/>
        <v>13</v>
      </c>
      <c r="AP54" s="66">
        <f ca="1" t="shared" si="123"/>
        <v>20</v>
      </c>
      <c r="AQ54" s="67">
        <f ca="1" t="shared" si="124"/>
        <v>6</v>
      </c>
      <c r="AR54" s="66">
        <f ca="1" t="shared" si="125"/>
        <v>9</v>
      </c>
      <c r="AS54" s="67">
        <f ca="1" t="shared" si="126"/>
        <v>5</v>
      </c>
      <c r="AT54" s="66">
        <f ca="1" t="shared" si="127"/>
        <v>24</v>
      </c>
      <c r="AU54" s="67">
        <f ca="1" t="shared" si="128"/>
        <v>2</v>
      </c>
      <c r="AV54" s="66">
        <f ca="1" t="shared" si="129"/>
        <v>17</v>
      </c>
      <c r="AW54" s="67">
        <f ca="1" t="shared" si="130"/>
        <v>7</v>
      </c>
      <c r="AX54" s="66">
        <f ca="1" t="shared" si="131"/>
        <v>70</v>
      </c>
      <c r="AY54" s="67">
        <f ca="1" t="shared" si="132"/>
        <v>20</v>
      </c>
      <c r="AZ54" s="66">
        <f ca="1" t="shared" si="133"/>
        <v>251</v>
      </c>
      <c r="BA54" s="67">
        <f ca="1" t="shared" si="134"/>
        <v>33</v>
      </c>
      <c r="BB54" s="24">
        <f ca="1" t="shared" si="135"/>
        <v>4</v>
      </c>
    </row>
    <row r="55" spans="1:54" ht="15">
      <c r="A55" s="23" t="s">
        <v>80</v>
      </c>
      <c r="B55" s="66">
        <f>IF(ISNA(VLOOKUP($A55,Campan1!$V$6:$AE$24,8,FALSE)),"",VLOOKUP($A55,Campan1!$V$6:$AE$24,8,FALSE))</f>
        <v>26</v>
      </c>
      <c r="C55" s="67">
        <f>IF(COUNT(B$51:B$58)=0,"",(IF(COUNT(B55),ROUND(VLOOKUP($A55,Campan1!$V$6:$AE$24,10,FALSE),1),200)))</f>
        <v>3</v>
      </c>
      <c r="D55" s="66">
        <f>IF(ISNA(VLOOKUP($A55,Campan1!$V$31:$AE$49,8,FALSE)),"",VLOOKUP($A55,Campan1!$V$31:$AE$49,8,FALSE))</f>
        <v>59</v>
      </c>
      <c r="E55" s="67">
        <f>IF(COUNT(D$51:D$58)=0,"",(IF(COUNT(D55),ROUND(VLOOKUP($A55,Campan1!$V$31:$AE$49,10,FALSE),1),200)))</f>
        <v>2</v>
      </c>
      <c r="F55" s="66">
        <f>IF(ISNA(VLOOKUP($A55,Campan1!$V$56:$AE$74,8,FALSE)),"",VLOOKUP($A55,Campan1!$V$56:$AE$74,8,FALSE))</f>
        <v>45</v>
      </c>
      <c r="G55" s="67">
        <f>IF(COUNT(F$51:F$58)=0,"",(IF(COUNT(F55),ROUND(VLOOKUP($A55,Campan1!$V$56:$AE$74,10,FALSE),1),200)))</f>
        <v>3</v>
      </c>
      <c r="H55" s="66">
        <f>IF(ISNA(VLOOKUP($A55,Campan1!$V$81:$AE$99,8,FALSE)),"",VLOOKUP($A55,Campan1!$V$81:$AE$99,8,FALSE))</f>
        <v>24</v>
      </c>
      <c r="I55" s="67">
        <f>IF(COUNT(H$51:H$58)=0,"",(IF(COUNT(H55),ROUND(VLOOKUP($A55,Campan1!$V$81:$AE$99,10,FALSE),1),200)))</f>
        <v>2</v>
      </c>
      <c r="J55" s="66">
        <f t="shared" si="136"/>
        <v>154</v>
      </c>
      <c r="K55" s="67">
        <f t="shared" si="137"/>
        <v>10</v>
      </c>
      <c r="L55" s="66">
        <f>IF(ISNA(VLOOKUP($A55,Campan2!$V$6:$AE$24,8,FALSE)),"",VLOOKUP($A55,Campan2!$V$6:$AE$24,8,FALSE))</f>
        <v>31</v>
      </c>
      <c r="M55" s="67">
        <f>IF(COUNT(L$51:L$58)=0,"",(IF(COUNT(L55),ROUND(VLOOKUP($A55,Campan2!$V$6:$AE$24,10,FALSE),1),200)))</f>
        <v>1</v>
      </c>
      <c r="N55" s="66">
        <f>IF(ISNA(VLOOKUP($A55,Campan2!$V$31:$AE$49,8,FALSE)),"",VLOOKUP($A55,Campan2!$V$31:$AE$49,8,FALSE))</f>
        <v>17</v>
      </c>
      <c r="O55" s="67">
        <f>IF(COUNT(N$51:N$58)=0,"",(IF(COUNT(N55),ROUND(VLOOKUP($A55,Campan2!$V$31:$AE$49,10,FALSE),1),200)))</f>
        <v>4</v>
      </c>
      <c r="P55" s="66">
        <f>IF(ISNA(VLOOKUP($A55,Campan2!$V$56:$AE$74,8,FALSE)),"",VLOOKUP($A55,Campan2!$V$56:$AE$74,8,FALSE))</f>
        <v>27</v>
      </c>
      <c r="Q55" s="67">
        <f>IF(COUNT(P$51:P$58)=0,"",(IF(COUNT(P55),ROUND(VLOOKUP($A55,Campan2!$V$56:$AE$74,10,FALSE),1),200)))</f>
        <v>1</v>
      </c>
      <c r="R55" s="66">
        <f>IF(ISNA(VLOOKUP($A55,Campan2!$V$81:$AE$99,8,FALSE)),"",VLOOKUP($A55,Campan2!$V$81:$AE$99,8,FALSE))</f>
        <v>33</v>
      </c>
      <c r="S55" s="67">
        <f>IF(COUNT(R$51:R$58)=0,"",(IF(COUNT(R55),ROUND(VLOOKUP($A55,Campan2!$V$81:$AE$99,10,FALSE),1),200)))</f>
        <v>1</v>
      </c>
      <c r="T55" s="66">
        <f t="shared" si="138"/>
        <v>108</v>
      </c>
      <c r="U55" s="67">
        <f t="shared" si="139"/>
        <v>7</v>
      </c>
      <c r="V55" s="66">
        <f t="shared" si="109"/>
        <v>262</v>
      </c>
      <c r="W55" s="67">
        <f t="shared" si="110"/>
        <v>17</v>
      </c>
      <c r="X55" s="24">
        <f t="shared" si="111"/>
        <v>1</v>
      </c>
      <c r="Y55" s="49"/>
      <c r="Z55" s="48">
        <f t="shared" si="112"/>
        <v>55</v>
      </c>
      <c r="AA55" s="48">
        <f t="shared" si="140"/>
        <v>54</v>
      </c>
      <c r="AB55" s="48">
        <f ca="1" t="shared" si="141"/>
        <v>1.054</v>
      </c>
      <c r="AC55" s="48">
        <f t="shared" si="142"/>
        <v>1</v>
      </c>
      <c r="AD55" s="48">
        <f t="shared" si="143"/>
        <v>51</v>
      </c>
      <c r="AE55" s="23" t="str">
        <f ca="1" t="shared" si="144"/>
        <v>No Kill 09</v>
      </c>
      <c r="AF55" s="66">
        <f ca="1" t="shared" si="113"/>
        <v>30</v>
      </c>
      <c r="AG55" s="67">
        <f ca="1" t="shared" si="114"/>
        <v>1</v>
      </c>
      <c r="AH55" s="66">
        <f ca="1" t="shared" si="115"/>
        <v>41</v>
      </c>
      <c r="AI55" s="67">
        <f ca="1" t="shared" si="116"/>
        <v>7</v>
      </c>
      <c r="AJ55" s="66">
        <f ca="1" t="shared" si="117"/>
        <v>25</v>
      </c>
      <c r="AK55" s="67">
        <f ca="1" t="shared" si="118"/>
        <v>9</v>
      </c>
      <c r="AL55" s="66">
        <f ca="1" t="shared" si="119"/>
        <v>14</v>
      </c>
      <c r="AM55" s="67">
        <f ca="1" t="shared" si="120"/>
        <v>9.5</v>
      </c>
      <c r="AN55" s="66">
        <f ca="1" t="shared" si="121"/>
        <v>110</v>
      </c>
      <c r="AO55" s="67">
        <f ca="1" t="shared" si="122"/>
        <v>26.5</v>
      </c>
      <c r="AP55" s="66">
        <f ca="1" t="shared" si="123"/>
        <v>24</v>
      </c>
      <c r="AQ55" s="67">
        <f ca="1" t="shared" si="124"/>
        <v>3</v>
      </c>
      <c r="AR55" s="66">
        <f ca="1" t="shared" si="125"/>
        <v>23</v>
      </c>
      <c r="AS55" s="67">
        <f ca="1" t="shared" si="126"/>
        <v>1</v>
      </c>
      <c r="AT55" s="66">
        <f ca="1" t="shared" si="127"/>
        <v>11</v>
      </c>
      <c r="AU55" s="67">
        <f ca="1" t="shared" si="128"/>
        <v>8</v>
      </c>
      <c r="AV55" s="66">
        <f ca="1" t="shared" si="129"/>
        <v>13</v>
      </c>
      <c r="AW55" s="67">
        <f ca="1" t="shared" si="130"/>
        <v>9</v>
      </c>
      <c r="AX55" s="66">
        <f ca="1" t="shared" si="131"/>
        <v>71</v>
      </c>
      <c r="AY55" s="67">
        <f ca="1" t="shared" si="132"/>
        <v>21</v>
      </c>
      <c r="AZ55" s="66">
        <f ca="1" t="shared" si="133"/>
        <v>181</v>
      </c>
      <c r="BA55" s="67">
        <f ca="1" t="shared" si="134"/>
        <v>47.5</v>
      </c>
      <c r="BB55" s="24">
        <f ca="1" t="shared" si="135"/>
        <v>5</v>
      </c>
    </row>
    <row r="56" spans="1:54" ht="15">
      <c r="A56" s="23" t="s">
        <v>81</v>
      </c>
      <c r="B56" s="66">
        <f>IF(ISNA(VLOOKUP($A56,Campan1!$V$6:$AE$24,8,FALSE)),"",VLOOKUP($A56,Campan1!$V$6:$AE$24,8,FALSE))</f>
        <v>11</v>
      </c>
      <c r="C56" s="67">
        <f>IF(COUNT(B$51:B$58)=0,"",(IF(COUNT(B56),ROUND(VLOOKUP($A56,Campan1!$V$6:$AE$24,10,FALSE),1),200)))</f>
        <v>9</v>
      </c>
      <c r="D56" s="66">
        <f>IF(ISNA(VLOOKUP($A56,Campan1!$V$31:$AE$49,8,FALSE)),"",VLOOKUP($A56,Campan1!$V$31:$AE$49,8,FALSE))</f>
        <v>55</v>
      </c>
      <c r="E56" s="67">
        <f>IF(COUNT(D$51:D$58)=0,"",(IF(COUNT(D56),ROUND(VLOOKUP($A56,Campan1!$V$31:$AE$49,10,FALSE),1),200)))</f>
        <v>3</v>
      </c>
      <c r="F56" s="66">
        <f>IF(ISNA(VLOOKUP($A56,Campan1!$V$56:$AE$74,8,FALSE)),"",VLOOKUP($A56,Campan1!$V$56:$AE$74,8,FALSE))</f>
        <v>48</v>
      </c>
      <c r="G56" s="67">
        <f>IF(COUNT(F$51:F$58)=0,"",(IF(COUNT(F56),ROUND(VLOOKUP($A56,Campan1!$V$56:$AE$74,10,FALSE),1),200)))</f>
        <v>1</v>
      </c>
      <c r="H56" s="66">
        <f>IF(ISNA(VLOOKUP($A56,Campan1!$V$81:$AE$99,8,FALSE)),"",VLOOKUP($A56,Campan1!$V$81:$AE$99,8,FALSE))</f>
        <v>23</v>
      </c>
      <c r="I56" s="67">
        <f>IF(COUNT(H$51:H$58)=0,"",(IF(COUNT(H56),ROUND(VLOOKUP($A56,Campan1!$V$81:$AE$99,10,FALSE),1),200)))</f>
        <v>3</v>
      </c>
      <c r="J56" s="66">
        <f t="shared" si="136"/>
        <v>137</v>
      </c>
      <c r="K56" s="67">
        <f t="shared" si="137"/>
        <v>16</v>
      </c>
      <c r="L56" s="66">
        <f>IF(ISNA(VLOOKUP($A56,Campan2!$V$6:$AE$24,8,FALSE)),"",VLOOKUP($A56,Campan2!$V$6:$AE$24,8,FALSE))</f>
        <v>12</v>
      </c>
      <c r="M56" s="67">
        <f>IF(COUNT(L$51:L$58)=0,"",(IF(COUNT(L56),ROUND(VLOOKUP($A56,Campan2!$V$6:$AE$24,10,FALSE),1),200)))</f>
        <v>5</v>
      </c>
      <c r="N56" s="66">
        <f>IF(ISNA(VLOOKUP($A56,Campan2!$V$31:$AE$49,8,FALSE)),"",VLOOKUP($A56,Campan2!$V$31:$AE$49,8,FALSE))</f>
        <v>16</v>
      </c>
      <c r="O56" s="67">
        <f>IF(COUNT(N$51:N$58)=0,"",(IF(COUNT(N56),ROUND(VLOOKUP($A56,Campan2!$V$31:$AE$49,10,FALSE),1),200)))</f>
        <v>3</v>
      </c>
      <c r="P56" s="66">
        <f>IF(ISNA(VLOOKUP($A56,Campan2!$V$56:$AE$74,8,FALSE)),"",VLOOKUP($A56,Campan2!$V$56:$AE$74,8,FALSE))</f>
        <v>21</v>
      </c>
      <c r="Q56" s="67">
        <f>IF(COUNT(P$51:P$58)=0,"",(IF(COUNT(P56),ROUND(VLOOKUP($A56,Campan2!$V$56:$AE$74,10,FALSE),1),200)))</f>
        <v>3</v>
      </c>
      <c r="R56" s="66">
        <f>IF(ISNA(VLOOKUP($A56,Campan2!$V$81:$AE$99,8,FALSE)),"",VLOOKUP($A56,Campan2!$V$81:$AE$99,8,FALSE))</f>
        <v>16</v>
      </c>
      <c r="S56" s="67">
        <f>IF(COUNT(R$51:R$58)=0,"",(IF(COUNT(R56),ROUND(VLOOKUP($A56,Campan2!$V$81:$AE$99,10,FALSE),1),200)))</f>
        <v>4</v>
      </c>
      <c r="T56" s="66">
        <f t="shared" si="138"/>
        <v>65</v>
      </c>
      <c r="U56" s="67">
        <f t="shared" si="139"/>
        <v>15</v>
      </c>
      <c r="V56" s="66">
        <f t="shared" si="109"/>
        <v>202</v>
      </c>
      <c r="W56" s="67">
        <f t="shared" si="110"/>
        <v>31</v>
      </c>
      <c r="X56" s="24">
        <f t="shared" si="111"/>
        <v>2</v>
      </c>
      <c r="Y56" s="49"/>
      <c r="Z56" s="48">
        <f t="shared" si="112"/>
        <v>56</v>
      </c>
      <c r="AA56" s="48">
        <f t="shared" si="140"/>
        <v>55</v>
      </c>
      <c r="AB56" s="48">
        <f ca="1" t="shared" si="141"/>
        <v>2.055</v>
      </c>
      <c r="AC56" s="48">
        <f t="shared" si="142"/>
        <v>2</v>
      </c>
      <c r="AD56" s="48">
        <f t="shared" si="143"/>
        <v>56</v>
      </c>
      <c r="AE56" s="23" t="str">
        <f ca="1" t="shared" si="144"/>
        <v>Truite Passion</v>
      </c>
      <c r="AF56" s="66">
        <f ca="1" t="shared" si="113"/>
        <v>9</v>
      </c>
      <c r="AG56" s="67">
        <f ca="1" t="shared" si="114"/>
        <v>11</v>
      </c>
      <c r="AH56" s="66">
        <f ca="1" t="shared" si="115"/>
        <v>43</v>
      </c>
      <c r="AI56" s="67">
        <f ca="1" t="shared" si="116"/>
        <v>5</v>
      </c>
      <c r="AJ56" s="66">
        <f ca="1" t="shared" si="117"/>
        <v>34</v>
      </c>
      <c r="AK56" s="67">
        <f ca="1" t="shared" si="118"/>
        <v>6</v>
      </c>
      <c r="AL56" s="66">
        <f ca="1" t="shared" si="119"/>
        <v>31</v>
      </c>
      <c r="AM56" s="67">
        <f ca="1" t="shared" si="120"/>
        <v>1</v>
      </c>
      <c r="AN56" s="66">
        <f ca="1" t="shared" si="121"/>
        <v>117</v>
      </c>
      <c r="AO56" s="67">
        <f ca="1" t="shared" si="122"/>
        <v>23</v>
      </c>
      <c r="AP56" s="66">
        <f ca="1" t="shared" si="123"/>
        <v>30</v>
      </c>
      <c r="AQ56" s="67">
        <f ca="1" t="shared" si="124"/>
        <v>2</v>
      </c>
      <c r="AR56" s="66">
        <f ca="1" t="shared" si="125"/>
        <v>4</v>
      </c>
      <c r="AS56" s="67">
        <f ca="1" t="shared" si="126"/>
        <v>9</v>
      </c>
      <c r="AT56" s="66">
        <f ca="1" t="shared" si="127"/>
        <v>12</v>
      </c>
      <c r="AU56" s="67">
        <f ca="1" t="shared" si="128"/>
        <v>6.5</v>
      </c>
      <c r="AV56" s="66">
        <f ca="1" t="shared" si="129"/>
        <v>14</v>
      </c>
      <c r="AW56" s="67">
        <f ca="1" t="shared" si="130"/>
        <v>8</v>
      </c>
      <c r="AX56" s="66">
        <f ca="1" t="shared" si="131"/>
        <v>60</v>
      </c>
      <c r="AY56" s="67">
        <f ca="1" t="shared" si="132"/>
        <v>25.5</v>
      </c>
      <c r="AZ56" s="66">
        <f ca="1" t="shared" si="133"/>
        <v>177</v>
      </c>
      <c r="BA56" s="67">
        <f ca="1" t="shared" si="134"/>
        <v>48.5</v>
      </c>
      <c r="BB56" s="24">
        <f ca="1" t="shared" si="135"/>
        <v>6</v>
      </c>
    </row>
    <row r="57" spans="1:54" ht="15">
      <c r="A57" s="23" t="s">
        <v>82</v>
      </c>
      <c r="B57" s="66">
        <f>IF(ISNA(VLOOKUP($A57,Campan1!$V$6:$AE$24,8,FALSE)),"",VLOOKUP($A57,Campan1!$V$6:$AE$24,8,FALSE))</f>
        <v>9</v>
      </c>
      <c r="C57" s="67">
        <f>IF(COUNT(B$51:B$58)=0,"",(IF(COUNT(B57),ROUND(VLOOKUP($A57,Campan1!$V$6:$AE$24,10,FALSE),1),200)))</f>
        <v>11</v>
      </c>
      <c r="D57" s="66">
        <f>IF(ISNA(VLOOKUP($A57,Campan1!$V$31:$AE$49,8,FALSE)),"",VLOOKUP($A57,Campan1!$V$31:$AE$49,8,FALSE))</f>
        <v>43</v>
      </c>
      <c r="E57" s="67">
        <f>IF(COUNT(D$51:D$58)=0,"",(IF(COUNT(D57),ROUND(VLOOKUP($A57,Campan1!$V$31:$AE$49,10,FALSE),1),200)))</f>
        <v>5</v>
      </c>
      <c r="F57" s="66">
        <f>IF(ISNA(VLOOKUP($A57,Campan1!$V$56:$AE$74,8,FALSE)),"",VLOOKUP($A57,Campan1!$V$56:$AE$74,8,FALSE))</f>
        <v>34</v>
      </c>
      <c r="G57" s="67">
        <f>IF(COUNT(F$51:F$58)=0,"",(IF(COUNT(F57),ROUND(VLOOKUP($A57,Campan1!$V$56:$AE$74,10,FALSE),1),200)))</f>
        <v>6</v>
      </c>
      <c r="H57" s="66">
        <f>IF(ISNA(VLOOKUP($A57,Campan1!$V$81:$AE$99,8,FALSE)),"",VLOOKUP($A57,Campan1!$V$81:$AE$99,8,FALSE))</f>
        <v>31</v>
      </c>
      <c r="I57" s="67">
        <f>IF(COUNT(H$51:H$58)=0,"",(IF(COUNT(H57),ROUND(VLOOKUP($A57,Campan1!$V$81:$AE$99,10,FALSE),1),200)))</f>
        <v>1</v>
      </c>
      <c r="J57" s="66">
        <f t="shared" si="136"/>
        <v>117</v>
      </c>
      <c r="K57" s="67">
        <f t="shared" si="137"/>
        <v>23</v>
      </c>
      <c r="L57" s="66">
        <f>IF(ISNA(VLOOKUP($A57,Campan2!$V$6:$AE$24,8,FALSE)),"",VLOOKUP($A57,Campan2!$V$6:$AE$24,8,FALSE))</f>
        <v>30</v>
      </c>
      <c r="M57" s="67">
        <f>IF(COUNT(L$51:L$58)=0,"",(IF(COUNT(L57),ROUND(VLOOKUP($A57,Campan2!$V$6:$AE$24,10,FALSE),1),200)))</f>
        <v>2</v>
      </c>
      <c r="N57" s="66">
        <f>IF(ISNA(VLOOKUP($A57,Campan2!$V$31:$AE$49,8,FALSE)),"",VLOOKUP($A57,Campan2!$V$31:$AE$49,8,FALSE))</f>
        <v>4</v>
      </c>
      <c r="O57" s="67">
        <f>IF(COUNT(N$51:N$58)=0,"",(IF(COUNT(N57),ROUND(VLOOKUP($A57,Campan2!$V$31:$AE$49,10,FALSE),1),200)))</f>
        <v>9</v>
      </c>
      <c r="P57" s="66">
        <f>IF(ISNA(VLOOKUP($A57,Campan2!$V$56:$AE$74,8,FALSE)),"",VLOOKUP($A57,Campan2!$V$56:$AE$74,8,FALSE))</f>
        <v>12</v>
      </c>
      <c r="Q57" s="67">
        <f>IF(COUNT(P$51:P$58)=0,"",(IF(COUNT(P57),ROUND(VLOOKUP($A57,Campan2!$V$56:$AE$74,10,FALSE),1),200)))</f>
        <v>6.5</v>
      </c>
      <c r="R57" s="66">
        <f>IF(ISNA(VLOOKUP($A57,Campan2!$V$81:$AE$99,8,FALSE)),"",VLOOKUP($A57,Campan2!$V$81:$AE$99,8,FALSE))</f>
        <v>14</v>
      </c>
      <c r="S57" s="67">
        <f>IF(COUNT(R$51:R$58)=0,"",(IF(COUNT(R57),ROUND(VLOOKUP($A57,Campan2!$V$81:$AE$99,10,FALSE),1),200)))</f>
        <v>8</v>
      </c>
      <c r="T57" s="66">
        <f t="shared" si="138"/>
        <v>60</v>
      </c>
      <c r="U57" s="67">
        <f t="shared" si="139"/>
        <v>25.5</v>
      </c>
      <c r="V57" s="66">
        <f t="shared" si="109"/>
        <v>177</v>
      </c>
      <c r="W57" s="67">
        <f t="shared" si="110"/>
        <v>48.5</v>
      </c>
      <c r="X57" s="24">
        <f t="shared" si="111"/>
        <v>6</v>
      </c>
      <c r="Y57" s="49"/>
      <c r="Z57" s="48">
        <f t="shared" si="112"/>
        <v>57</v>
      </c>
      <c r="AA57" s="48">
        <f t="shared" si="140"/>
        <v>56</v>
      </c>
      <c r="AB57" s="48">
        <f ca="1" t="shared" si="141"/>
        <v>6.056</v>
      </c>
      <c r="AC57" s="48">
        <f t="shared" si="142"/>
        <v>6</v>
      </c>
      <c r="AD57" s="48">
        <f t="shared" si="143"/>
        <v>57</v>
      </c>
      <c r="AE57" s="23" t="str">
        <f ca="1" t="shared" si="144"/>
        <v>Truite Toc</v>
      </c>
      <c r="AF57" s="66">
        <f ca="1" t="shared" si="113"/>
        <v>10</v>
      </c>
      <c r="AG57" s="67">
        <f ca="1" t="shared" si="114"/>
        <v>8</v>
      </c>
      <c r="AH57" s="66">
        <f ca="1" t="shared" si="115"/>
        <v>32</v>
      </c>
      <c r="AI57" s="67">
        <f ca="1" t="shared" si="116"/>
        <v>9</v>
      </c>
      <c r="AJ57" s="66">
        <f ca="1" t="shared" si="117"/>
        <v>24</v>
      </c>
      <c r="AK57" s="67">
        <f ca="1" t="shared" si="118"/>
        <v>11</v>
      </c>
      <c r="AL57" s="66">
        <f ca="1" t="shared" si="119"/>
        <v>16</v>
      </c>
      <c r="AM57" s="67">
        <f ca="1" t="shared" si="120"/>
        <v>8</v>
      </c>
      <c r="AN57" s="66">
        <f ca="1" t="shared" si="121"/>
        <v>82</v>
      </c>
      <c r="AO57" s="67">
        <f ca="1" t="shared" si="122"/>
        <v>36</v>
      </c>
      <c r="AP57" s="66">
        <f ca="1" t="shared" si="123"/>
        <v>21</v>
      </c>
      <c r="AQ57" s="67">
        <f ca="1" t="shared" si="124"/>
        <v>7</v>
      </c>
      <c r="AR57" s="66">
        <f ca="1" t="shared" si="125"/>
        <v>5</v>
      </c>
      <c r="AS57" s="67">
        <f ca="1" t="shared" si="126"/>
        <v>8</v>
      </c>
      <c r="AT57" s="66">
        <f ca="1" t="shared" si="127"/>
        <v>10</v>
      </c>
      <c r="AU57" s="67">
        <f ca="1" t="shared" si="128"/>
        <v>10</v>
      </c>
      <c r="AV57" s="66">
        <f ca="1" t="shared" si="129"/>
        <v>18</v>
      </c>
      <c r="AW57" s="67">
        <f ca="1" t="shared" si="130"/>
        <v>5</v>
      </c>
      <c r="AX57" s="66">
        <f ca="1" t="shared" si="131"/>
        <v>54</v>
      </c>
      <c r="AY57" s="67">
        <f ca="1" t="shared" si="132"/>
        <v>30</v>
      </c>
      <c r="AZ57" s="66">
        <f ca="1" t="shared" si="133"/>
        <v>136</v>
      </c>
      <c r="BA57" s="67">
        <f ca="1" t="shared" si="134"/>
        <v>66</v>
      </c>
      <c r="BB57" s="24">
        <f ca="1" t="shared" si="135"/>
        <v>7</v>
      </c>
    </row>
    <row r="58" spans="1:54" ht="15.75" thickBot="1">
      <c r="A58" s="25" t="s">
        <v>83</v>
      </c>
      <c r="B58" s="68">
        <f>IF(ISNA(VLOOKUP($A58,Campan1!$V$6:$AE$24,8,FALSE)),"",VLOOKUP($A58,Campan1!$V$6:$AE$24,8,FALSE))</f>
        <v>10</v>
      </c>
      <c r="C58" s="69">
        <f>IF(COUNT(B$51:B$58)=0,"",(IF(COUNT(B58),ROUND(VLOOKUP($A58,Campan1!$V$6:$AE$24,10,FALSE),1),200)))</f>
        <v>8</v>
      </c>
      <c r="D58" s="68">
        <f>IF(ISNA(VLOOKUP($A58,Campan1!$V$31:$AE$49,8,FALSE)),"",VLOOKUP($A58,Campan1!$V$31:$AE$49,8,FALSE))</f>
        <v>32</v>
      </c>
      <c r="E58" s="69">
        <f>IF(COUNT(D$51:D$58)=0,"",(IF(COUNT(D58),ROUND(VLOOKUP($A58,Campan1!$V$31:$AE$49,10,FALSE),1),200)))</f>
        <v>9</v>
      </c>
      <c r="F58" s="68">
        <f>IF(ISNA(VLOOKUP($A58,Campan1!$V$56:$AE$74,8,FALSE)),"",VLOOKUP($A58,Campan1!$V$56:$AE$74,8,FALSE))</f>
        <v>24</v>
      </c>
      <c r="G58" s="69">
        <f>IF(COUNT(F$51:F$58)=0,"",(IF(COUNT(F58),ROUND(VLOOKUP($A58,Campan1!$V$56:$AE$74,10,FALSE),1),200)))</f>
        <v>11</v>
      </c>
      <c r="H58" s="68">
        <f>IF(ISNA(VLOOKUP($A58,Campan1!$V$81:$AE$99,8,FALSE)),"",VLOOKUP($A58,Campan1!$V$81:$AE$99,8,FALSE))</f>
        <v>16</v>
      </c>
      <c r="I58" s="69">
        <f>IF(COUNT(H$51:H$58)=0,"",(IF(COUNT(H58),ROUND(VLOOKUP($A58,Campan1!$V$81:$AE$99,10,FALSE),1),200)))</f>
        <v>8</v>
      </c>
      <c r="J58" s="68">
        <f t="shared" si="136"/>
        <v>82</v>
      </c>
      <c r="K58" s="69">
        <f t="shared" si="137"/>
        <v>36</v>
      </c>
      <c r="L58" s="68">
        <f>IF(ISNA(VLOOKUP($A58,Campan2!$V$6:$AE$24,8,FALSE)),"",VLOOKUP($A58,Campan2!$V$6:$AE$24,8,FALSE))</f>
        <v>21</v>
      </c>
      <c r="M58" s="69">
        <f>IF(COUNT(L$51:L$58)=0,"",(IF(COUNT(L58),ROUND(VLOOKUP($A58,Campan2!$V$6:$AE$24,10,FALSE),1),200)))</f>
        <v>7</v>
      </c>
      <c r="N58" s="68">
        <f>IF(ISNA(VLOOKUP($A58,Campan2!$V$31:$AE$49,8,FALSE)),"",VLOOKUP($A58,Campan2!$V$31:$AE$49,8,FALSE))</f>
        <v>5</v>
      </c>
      <c r="O58" s="69">
        <f>IF(COUNT(N$51:N$58)=0,"",(IF(COUNT(N58),ROUND(VLOOKUP($A58,Campan2!$V$31:$AE$49,10,FALSE),1),200)))</f>
        <v>8</v>
      </c>
      <c r="P58" s="68">
        <f>IF(ISNA(VLOOKUP($A58,Campan2!$V$56:$AE$74,8,FALSE)),"",VLOOKUP($A58,Campan2!$V$56:$AE$74,8,FALSE))</f>
        <v>10</v>
      </c>
      <c r="Q58" s="69">
        <f>IF(COUNT(P$51:P$58)=0,"",(IF(COUNT(P58),ROUND(VLOOKUP($A58,Campan2!$V$56:$AE$74,10,FALSE),1),200)))</f>
        <v>10</v>
      </c>
      <c r="R58" s="68">
        <f>IF(ISNA(VLOOKUP($A58,Campan2!$V$81:$AE$99,8,FALSE)),"",VLOOKUP($A58,Campan2!$V$81:$AE$99,8,FALSE))</f>
        <v>18</v>
      </c>
      <c r="S58" s="69">
        <f>IF(COUNT(R$51:R$58)=0,"",(IF(COUNT(R58),ROUND(VLOOKUP($A58,Campan2!$V$81:$AE$99,10,FALSE),1),200)))</f>
        <v>5</v>
      </c>
      <c r="T58" s="68">
        <f t="shared" si="138"/>
        <v>54</v>
      </c>
      <c r="U58" s="69">
        <f t="shared" si="139"/>
        <v>30</v>
      </c>
      <c r="V58" s="68">
        <f t="shared" si="109"/>
        <v>136</v>
      </c>
      <c r="W58" s="69">
        <f t="shared" si="110"/>
        <v>66</v>
      </c>
      <c r="X58" s="38">
        <f t="shared" si="111"/>
        <v>7</v>
      </c>
      <c r="Y58" s="49"/>
      <c r="Z58" s="48">
        <f t="shared" si="112"/>
        <v>58</v>
      </c>
      <c r="AA58" s="48">
        <f t="shared" si="140"/>
        <v>57</v>
      </c>
      <c r="AB58" s="48">
        <f ca="1" t="shared" si="141"/>
        <v>7.057</v>
      </c>
      <c r="AC58" s="48">
        <f t="shared" si="142"/>
        <v>7</v>
      </c>
      <c r="AD58" s="48">
        <f t="shared" si="143"/>
        <v>50</v>
      </c>
      <c r="AE58" s="25" t="str">
        <f ca="1" t="shared" si="144"/>
        <v>APG38</v>
      </c>
      <c r="AF58" s="68">
        <f ca="1" t="shared" si="113"/>
        <v>17</v>
      </c>
      <c r="AG58" s="69">
        <f ca="1" t="shared" si="114"/>
        <v>5</v>
      </c>
      <c r="AH58" s="68">
        <f ca="1" t="shared" si="115"/>
        <v>30</v>
      </c>
      <c r="AI58" s="69">
        <f ca="1" t="shared" si="116"/>
        <v>8</v>
      </c>
      <c r="AJ58" s="68">
        <f ca="1" t="shared" si="117"/>
        <v>21</v>
      </c>
      <c r="AK58" s="69">
        <f ca="1" t="shared" si="118"/>
        <v>13</v>
      </c>
      <c r="AL58" s="68">
        <f ca="1" t="shared" si="119"/>
        <v>17</v>
      </c>
      <c r="AM58" s="69">
        <f ca="1" t="shared" si="120"/>
        <v>6</v>
      </c>
      <c r="AN58" s="68">
        <f ca="1" t="shared" si="121"/>
        <v>85</v>
      </c>
      <c r="AO58" s="69">
        <f ca="1" t="shared" si="122"/>
        <v>32</v>
      </c>
      <c r="AP58" s="68">
        <f ca="1" t="shared" si="123"/>
        <v>16</v>
      </c>
      <c r="AQ58" s="69">
        <f ca="1" t="shared" si="124"/>
        <v>9</v>
      </c>
      <c r="AR58" s="68">
        <f ca="1" t="shared" si="125"/>
        <v>5</v>
      </c>
      <c r="AS58" s="69">
        <f ca="1" t="shared" si="126"/>
        <v>10</v>
      </c>
      <c r="AT58" s="68">
        <f ca="1" t="shared" si="127"/>
        <v>8</v>
      </c>
      <c r="AU58" s="69">
        <f ca="1" t="shared" si="128"/>
        <v>9</v>
      </c>
      <c r="AV58" s="68">
        <f ca="1" t="shared" si="129"/>
        <v>13</v>
      </c>
      <c r="AW58" s="69">
        <f ca="1" t="shared" si="130"/>
        <v>10</v>
      </c>
      <c r="AX58" s="68">
        <f ca="1" t="shared" si="131"/>
        <v>42</v>
      </c>
      <c r="AY58" s="69">
        <f ca="1" t="shared" si="132"/>
        <v>38</v>
      </c>
      <c r="AZ58" s="68">
        <f ca="1" t="shared" si="133"/>
        <v>127</v>
      </c>
      <c r="BA58" s="69">
        <f ca="1" t="shared" si="134"/>
        <v>70</v>
      </c>
      <c r="BB58" s="38">
        <f ca="1" t="shared" si="135"/>
        <v>8</v>
      </c>
    </row>
    <row r="60" s="48" customFormat="1" ht="15.75" thickBot="1"/>
    <row r="61" spans="1:52" ht="24" thickBot="1">
      <c r="A61" s="39"/>
      <c r="B61" s="105" t="s">
        <v>139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  <c r="R61" s="70"/>
      <c r="S61" s="70"/>
      <c r="T61" s="70"/>
      <c r="U61" s="70"/>
      <c r="V61" s="39"/>
      <c r="W61" s="39"/>
      <c r="X61" s="39"/>
      <c r="Y61" s="71"/>
      <c r="Z61" s="48"/>
      <c r="AA61" s="48"/>
      <c r="AB61" s="48"/>
      <c r="AC61" s="48"/>
      <c r="AD61" s="48"/>
      <c r="AE61" s="73"/>
      <c r="AF61" s="105" t="s">
        <v>139</v>
      </c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7"/>
      <c r="AX61" s="70"/>
      <c r="AY61" s="70"/>
      <c r="AZ61" s="70"/>
    </row>
    <row r="62" spans="1:50" ht="15.75" thickBot="1">
      <c r="A62" s="93" t="s">
        <v>25</v>
      </c>
      <c r="B62" s="102" t="s">
        <v>136</v>
      </c>
      <c r="C62" s="104"/>
      <c r="D62" s="104"/>
      <c r="E62" s="103"/>
      <c r="F62" s="102" t="s">
        <v>57</v>
      </c>
      <c r="G62" s="104"/>
      <c r="H62" s="104"/>
      <c r="I62" s="103"/>
      <c r="J62" s="102" t="s">
        <v>86</v>
      </c>
      <c r="K62" s="104"/>
      <c r="L62" s="104"/>
      <c r="M62" s="103"/>
      <c r="N62" s="102" t="s">
        <v>87</v>
      </c>
      <c r="O62" s="104"/>
      <c r="P62" s="104"/>
      <c r="Q62" s="103"/>
      <c r="R62" s="9" t="s">
        <v>20</v>
      </c>
      <c r="S62" s="10" t="s">
        <v>20</v>
      </c>
      <c r="T62" s="61"/>
      <c r="Z62" s="48"/>
      <c r="AA62" s="48"/>
      <c r="AB62" s="48"/>
      <c r="AC62" s="48"/>
      <c r="AD62" s="48"/>
      <c r="AE62" s="93" t="s">
        <v>25</v>
      </c>
      <c r="AF62" s="102" t="s">
        <v>136</v>
      </c>
      <c r="AG62" s="104"/>
      <c r="AH62" s="104"/>
      <c r="AI62" s="103"/>
      <c r="AJ62" s="102" t="s">
        <v>57</v>
      </c>
      <c r="AK62" s="104"/>
      <c r="AL62" s="104"/>
      <c r="AM62" s="103"/>
      <c r="AN62" s="102" t="s">
        <v>86</v>
      </c>
      <c r="AO62" s="104"/>
      <c r="AP62" s="104"/>
      <c r="AQ62" s="103"/>
      <c r="AR62" s="102" t="s">
        <v>87</v>
      </c>
      <c r="AS62" s="104"/>
      <c r="AT62" s="104"/>
      <c r="AU62" s="103"/>
      <c r="AV62" s="9" t="s">
        <v>20</v>
      </c>
      <c r="AW62" s="10" t="s">
        <v>20</v>
      </c>
      <c r="AX62" s="61"/>
    </row>
    <row r="63" spans="1:50" ht="15.75" thickBot="1">
      <c r="A63" s="94"/>
      <c r="B63" s="102" t="s">
        <v>137</v>
      </c>
      <c r="C63" s="103"/>
      <c r="D63" s="102" t="s">
        <v>138</v>
      </c>
      <c r="E63" s="103"/>
      <c r="F63" s="102" t="s">
        <v>137</v>
      </c>
      <c r="G63" s="103"/>
      <c r="H63" s="102" t="s">
        <v>138</v>
      </c>
      <c r="I63" s="103"/>
      <c r="J63" s="102" t="s">
        <v>137</v>
      </c>
      <c r="K63" s="103"/>
      <c r="L63" s="102" t="s">
        <v>138</v>
      </c>
      <c r="M63" s="103"/>
      <c r="N63" s="102" t="s">
        <v>137</v>
      </c>
      <c r="O63" s="103"/>
      <c r="P63" s="102" t="s">
        <v>138</v>
      </c>
      <c r="Q63" s="103"/>
      <c r="R63" s="11"/>
      <c r="S63" s="12"/>
      <c r="T63" s="62" t="s">
        <v>135</v>
      </c>
      <c r="Z63" s="48"/>
      <c r="AA63" s="48"/>
      <c r="AB63" s="48"/>
      <c r="AC63" s="48"/>
      <c r="AD63" s="48"/>
      <c r="AE63" s="94"/>
      <c r="AF63" s="102" t="s">
        <v>137</v>
      </c>
      <c r="AG63" s="103"/>
      <c r="AH63" s="102" t="s">
        <v>138</v>
      </c>
      <c r="AI63" s="103"/>
      <c r="AJ63" s="102" t="s">
        <v>137</v>
      </c>
      <c r="AK63" s="103"/>
      <c r="AL63" s="102" t="s">
        <v>138</v>
      </c>
      <c r="AM63" s="103"/>
      <c r="AN63" s="102" t="s">
        <v>137</v>
      </c>
      <c r="AO63" s="103"/>
      <c r="AP63" s="102" t="s">
        <v>138</v>
      </c>
      <c r="AQ63" s="103"/>
      <c r="AR63" s="102" t="s">
        <v>137</v>
      </c>
      <c r="AS63" s="103"/>
      <c r="AT63" s="102" t="s">
        <v>138</v>
      </c>
      <c r="AU63" s="103"/>
      <c r="AV63" s="11"/>
      <c r="AW63" s="12"/>
      <c r="AX63" s="62" t="s">
        <v>135</v>
      </c>
    </row>
    <row r="64" spans="1:50" ht="15.75" thickBot="1">
      <c r="A64" s="94"/>
      <c r="B64" s="13" t="s">
        <v>42</v>
      </c>
      <c r="C64" s="14" t="s">
        <v>21</v>
      </c>
      <c r="D64" s="13" t="s">
        <v>42</v>
      </c>
      <c r="E64" s="15" t="s">
        <v>21</v>
      </c>
      <c r="F64" s="13" t="s">
        <v>42</v>
      </c>
      <c r="G64" s="15" t="s">
        <v>21</v>
      </c>
      <c r="H64" s="13" t="s">
        <v>42</v>
      </c>
      <c r="I64" s="15" t="s">
        <v>21</v>
      </c>
      <c r="J64" s="13" t="s">
        <v>42</v>
      </c>
      <c r="K64" s="14" t="s">
        <v>21</v>
      </c>
      <c r="L64" s="13" t="s">
        <v>42</v>
      </c>
      <c r="M64" s="15" t="s">
        <v>21</v>
      </c>
      <c r="N64" s="13" t="s">
        <v>42</v>
      </c>
      <c r="O64" s="15" t="s">
        <v>21</v>
      </c>
      <c r="P64" s="13" t="s">
        <v>42</v>
      </c>
      <c r="Q64" s="15" t="s">
        <v>21</v>
      </c>
      <c r="R64" s="26" t="s">
        <v>41</v>
      </c>
      <c r="S64" s="64" t="s">
        <v>21</v>
      </c>
      <c r="T64" s="63"/>
      <c r="Z64" s="48"/>
      <c r="AA64" s="48">
        <f>COUNT(Z65:Z72)</f>
        <v>8</v>
      </c>
      <c r="AB64" s="48"/>
      <c r="AC64" s="48"/>
      <c r="AD64" s="48"/>
      <c r="AE64" s="94"/>
      <c r="AF64" s="13" t="s">
        <v>42</v>
      </c>
      <c r="AG64" s="14" t="s">
        <v>21</v>
      </c>
      <c r="AH64" s="13" t="s">
        <v>42</v>
      </c>
      <c r="AI64" s="15" t="s">
        <v>21</v>
      </c>
      <c r="AJ64" s="13" t="s">
        <v>42</v>
      </c>
      <c r="AK64" s="15" t="s">
        <v>21</v>
      </c>
      <c r="AL64" s="13" t="s">
        <v>42</v>
      </c>
      <c r="AM64" s="15" t="s">
        <v>21</v>
      </c>
      <c r="AN64" s="13" t="s">
        <v>42</v>
      </c>
      <c r="AO64" s="14" t="s">
        <v>21</v>
      </c>
      <c r="AP64" s="13" t="s">
        <v>42</v>
      </c>
      <c r="AQ64" s="15" t="s">
        <v>21</v>
      </c>
      <c r="AR64" s="13" t="s">
        <v>42</v>
      </c>
      <c r="AS64" s="15" t="s">
        <v>21</v>
      </c>
      <c r="AT64" s="13" t="s">
        <v>42</v>
      </c>
      <c r="AU64" s="15" t="s">
        <v>21</v>
      </c>
      <c r="AV64" s="26" t="s">
        <v>41</v>
      </c>
      <c r="AW64" s="64" t="s">
        <v>21</v>
      </c>
      <c r="AX64" s="63"/>
    </row>
    <row r="65" spans="1:50" ht="15">
      <c r="A65" s="19" t="s">
        <v>47</v>
      </c>
      <c r="B65" s="20">
        <f>J6</f>
        <v>41</v>
      </c>
      <c r="C65" s="21">
        <f>K6</f>
        <v>36</v>
      </c>
      <c r="D65" s="20">
        <f>T6</f>
        <v>40</v>
      </c>
      <c r="E65" s="21">
        <f>U6</f>
        <v>36</v>
      </c>
      <c r="F65" s="20">
        <f>J21</f>
        <v>64</v>
      </c>
      <c r="G65" s="21">
        <f>K21</f>
        <v>17</v>
      </c>
      <c r="H65" s="20">
        <f>T21</f>
        <v>40</v>
      </c>
      <c r="I65" s="21">
        <f>U21</f>
        <v>10</v>
      </c>
      <c r="J65" s="20">
        <f>J36</f>
        <v>31</v>
      </c>
      <c r="K65" s="21">
        <f>K36</f>
        <v>28</v>
      </c>
      <c r="L65" s="20">
        <f>T36</f>
        <v>61</v>
      </c>
      <c r="M65" s="21">
        <f>U36</f>
        <v>31</v>
      </c>
      <c r="N65" s="20">
        <f>J51</f>
        <v>85</v>
      </c>
      <c r="O65" s="21">
        <f>K51</f>
        <v>32</v>
      </c>
      <c r="P65" s="20">
        <f>T51</f>
        <v>42</v>
      </c>
      <c r="Q65" s="21">
        <f>U51</f>
        <v>38</v>
      </c>
      <c r="R65" s="20">
        <f>SUM(B65,D65,F65,H65,J65,L65,N65,P65)</f>
        <v>404</v>
      </c>
      <c r="S65" s="21">
        <f>SUM(C65,E65,G65,I65,K65,M65,O65,Q65)</f>
        <v>228</v>
      </c>
      <c r="T65" s="22">
        <f>RANK(S65,$S$65:$S$72,1)+(COUNT($S$65:$S$72)+1-RANK(S65,$S$65:$S$72,0)-RANK(S65,$S$65:$S$72,1))/2</f>
        <v>7</v>
      </c>
      <c r="Z65" s="48">
        <f aca="true" t="shared" si="145" ref="Z65:Z72">IF((A65&lt;&gt;""),ROW(A65))</f>
        <v>65</v>
      </c>
      <c r="AA65" s="48">
        <f>IF(AA$64&gt;=ROW(Z1),SMALL(Z$65:Z$72,ROW(Z1))-1,"")</f>
        <v>64</v>
      </c>
      <c r="AB65" s="48">
        <f ca="1">IF($AA65="","",OFFSET(T$1,AA65,)+(AA65/1000))</f>
        <v>7.064</v>
      </c>
      <c r="AC65" s="48">
        <f>IF(AB65="","",RANK(AB65,AB$65:AB$72,1))</f>
        <v>7</v>
      </c>
      <c r="AD65" s="48">
        <f>IF(AC65="","",INDEX(AA$65:AA$72,MATCH(ROW(Z1),AC$65:AC$72,0)))</f>
        <v>66</v>
      </c>
      <c r="AE65" s="19" t="str">
        <f aca="true" ca="1" t="shared" si="146" ref="AE65:AM65">IF($AD65="","",OFFSET(A$1,$AD65,))</f>
        <v>No Kill 33</v>
      </c>
      <c r="AF65" s="20">
        <f ca="1" t="shared" si="146"/>
        <v>67</v>
      </c>
      <c r="AG65" s="21">
        <f ca="1" t="shared" si="146"/>
        <v>8</v>
      </c>
      <c r="AH65" s="20">
        <f ca="1" t="shared" si="146"/>
        <v>87</v>
      </c>
      <c r="AI65" s="21">
        <f ca="1" t="shared" si="146"/>
        <v>16</v>
      </c>
      <c r="AJ65" s="20">
        <f ca="1" t="shared" si="146"/>
        <v>81</v>
      </c>
      <c r="AK65" s="21">
        <f ca="1" t="shared" si="146"/>
        <v>13</v>
      </c>
      <c r="AL65" s="20">
        <f ca="1" t="shared" si="146"/>
        <v>38</v>
      </c>
      <c r="AM65" s="21">
        <f ca="1" t="shared" si="146"/>
        <v>13</v>
      </c>
      <c r="AN65" s="20">
        <f aca="true" ca="1" t="shared" si="147" ref="AN65:AX72">IF($AD65="","",OFFSET(J$1,$AD65,))</f>
        <v>57</v>
      </c>
      <c r="AO65" s="21">
        <f ca="1" t="shared" si="147"/>
        <v>8</v>
      </c>
      <c r="AP65" s="20">
        <f ca="1" t="shared" si="147"/>
        <v>123</v>
      </c>
      <c r="AQ65" s="21">
        <f ca="1" t="shared" si="147"/>
        <v>8</v>
      </c>
      <c r="AR65" s="20">
        <f ca="1" t="shared" si="147"/>
        <v>181</v>
      </c>
      <c r="AS65" s="21">
        <f ca="1" t="shared" si="147"/>
        <v>13</v>
      </c>
      <c r="AT65" s="20">
        <f ca="1" t="shared" si="147"/>
        <v>70</v>
      </c>
      <c r="AU65" s="21">
        <f ca="1" t="shared" si="147"/>
        <v>20</v>
      </c>
      <c r="AV65" s="20">
        <f ca="1" t="shared" si="147"/>
        <v>704</v>
      </c>
      <c r="AW65" s="21">
        <f ca="1" t="shared" si="147"/>
        <v>99</v>
      </c>
      <c r="AX65" s="22">
        <f ca="1" t="shared" si="147"/>
        <v>1</v>
      </c>
    </row>
    <row r="66" spans="1:50" ht="15">
      <c r="A66" s="23" t="s">
        <v>78</v>
      </c>
      <c r="B66" s="66">
        <f aca="true" t="shared" si="148" ref="B66:B72">J7</f>
        <v>49</v>
      </c>
      <c r="C66" s="67">
        <f aca="true" t="shared" si="149" ref="C66:C72">K7</f>
        <v>18</v>
      </c>
      <c r="D66" s="66">
        <f aca="true" t="shared" si="150" ref="D66:D72">T7</f>
        <v>57</v>
      </c>
      <c r="E66" s="67">
        <f aca="true" t="shared" si="151" ref="E66:E72">U7</f>
        <v>24</v>
      </c>
      <c r="F66" s="66">
        <f aca="true" t="shared" si="152" ref="F66:F72">J22</f>
        <v>84</v>
      </c>
      <c r="G66" s="67">
        <f aca="true" t="shared" si="153" ref="G66:G72">K22</f>
        <v>8</v>
      </c>
      <c r="H66" s="66">
        <f aca="true" t="shared" si="154" ref="H66:H72">T22</f>
        <v>30</v>
      </c>
      <c r="I66" s="67">
        <f aca="true" t="shared" si="155" ref="I66:I72">U22</f>
        <v>20.5</v>
      </c>
      <c r="J66" s="66">
        <f aca="true" t="shared" si="156" ref="J66:K72">J37</f>
        <v>32</v>
      </c>
      <c r="K66" s="67">
        <f t="shared" si="156"/>
        <v>25</v>
      </c>
      <c r="L66" s="66">
        <f aca="true" t="shared" si="157" ref="L66:L72">T37</f>
        <v>93</v>
      </c>
      <c r="M66" s="67">
        <f aca="true" t="shared" si="158" ref="M66:M72">U37</f>
        <v>14</v>
      </c>
      <c r="N66" s="66">
        <f aca="true" t="shared" si="159" ref="N66:N72">J52</f>
        <v>110</v>
      </c>
      <c r="O66" s="67">
        <f aca="true" t="shared" si="160" ref="O66:O72">K52</f>
        <v>26.5</v>
      </c>
      <c r="P66" s="66">
        <f aca="true" t="shared" si="161" ref="P66:P72">T52</f>
        <v>71</v>
      </c>
      <c r="Q66" s="67">
        <f aca="true" t="shared" si="162" ref="Q66:Q72">U52</f>
        <v>21</v>
      </c>
      <c r="R66" s="66">
        <f aca="true" t="shared" si="163" ref="R66:R72">SUM(B66,D66,F66,H66,J66,L66,N66,P66)</f>
        <v>526</v>
      </c>
      <c r="S66" s="67">
        <f aca="true" t="shared" si="164" ref="S66:S72">SUM(C66,E66,G66,I66,K66,M66,O66,Q66)</f>
        <v>157</v>
      </c>
      <c r="T66" s="24">
        <f aca="true" t="shared" si="165" ref="T66:T72">RANK(S66,$S$65:$S$72,1)+(COUNT($S$65:$S$72)+1-RANK(S66,$S$65:$S$72,0)-RANK(S66,$S$65:$S$72,1))/2</f>
        <v>4</v>
      </c>
      <c r="Z66" s="48">
        <f t="shared" si="145"/>
        <v>66</v>
      </c>
      <c r="AA66" s="48">
        <f aca="true" t="shared" si="166" ref="AA66:AA72">IF(AA$64&gt;=ROW(Z2),SMALL(Z$65:Z$72,ROW(Z2))-1,"")</f>
        <v>65</v>
      </c>
      <c r="AB66" s="48">
        <f aca="true" ca="1" t="shared" si="167" ref="AB66:AB72">IF($AA66="","",OFFSET(T$1,AA66,)+(AA66/1000))</f>
        <v>4.065</v>
      </c>
      <c r="AC66" s="48">
        <f aca="true" t="shared" si="168" ref="AC66:AC72">IF(AB66="","",RANK(AB66,AB$65:AB$72,1))</f>
        <v>4</v>
      </c>
      <c r="AD66" s="48">
        <f aca="true" t="shared" si="169" ref="AD66:AD72">IF(AC66="","",INDEX(AA$65:AA$72,MATCH(ROW(Z2),AC$65:AC$72,0)))</f>
        <v>68</v>
      </c>
      <c r="AE66" s="23" t="str">
        <f aca="true" ca="1" t="shared" si="170" ref="AE66:AE72">IF($AD66="","",OFFSET(A$1,$AD66,))</f>
        <v>Salmo Garonne</v>
      </c>
      <c r="AF66" s="66">
        <f aca="true" ca="1" t="shared" si="171" ref="AF66:AF72">IF($AD66="","",OFFSET(B$1,$AD66,))</f>
        <v>59</v>
      </c>
      <c r="AG66" s="67">
        <f aca="true" ca="1" t="shared" si="172" ref="AG66:AG72">IF($AD66="","",OFFSET(C$1,$AD66,))</f>
        <v>11</v>
      </c>
      <c r="AH66" s="66">
        <f aca="true" ca="1" t="shared" si="173" ref="AH66:AH72">IF($AD66="","",OFFSET(D$1,$AD66,))</f>
        <v>72</v>
      </c>
      <c r="AI66" s="67">
        <f aca="true" ca="1" t="shared" si="174" ref="AI66:AI72">IF($AD66="","",OFFSET(E$1,$AD66,))</f>
        <v>19</v>
      </c>
      <c r="AJ66" s="66">
        <f aca="true" ca="1" t="shared" si="175" ref="AJ66:AJ72">IF($AD66="","",OFFSET(F$1,$AD66,))</f>
        <v>54</v>
      </c>
      <c r="AK66" s="67">
        <f aca="true" ca="1" t="shared" si="176" ref="AK66:AK72">IF($AD66="","",OFFSET(G$1,$AD66,))</f>
        <v>22</v>
      </c>
      <c r="AL66" s="66">
        <f aca="true" ca="1" t="shared" si="177" ref="AL66:AL72">IF($AD66="","",OFFSET(H$1,$AD66,))</f>
        <v>34</v>
      </c>
      <c r="AM66" s="67">
        <f aca="true" ca="1" t="shared" si="178" ref="AM66:AM72">IF($AD66="","",OFFSET(I$1,$AD66,))</f>
        <v>15</v>
      </c>
      <c r="AN66" s="66">
        <f ca="1" t="shared" si="147"/>
        <v>38</v>
      </c>
      <c r="AO66" s="67">
        <f ca="1" t="shared" si="147"/>
        <v>20</v>
      </c>
      <c r="AP66" s="66">
        <f ca="1" t="shared" si="147"/>
        <v>75</v>
      </c>
      <c r="AQ66" s="67">
        <f ca="1" t="shared" si="147"/>
        <v>22</v>
      </c>
      <c r="AR66" s="66">
        <f ca="1" t="shared" si="147"/>
        <v>154</v>
      </c>
      <c r="AS66" s="67">
        <f ca="1" t="shared" si="147"/>
        <v>10</v>
      </c>
      <c r="AT66" s="66">
        <f ca="1" t="shared" si="147"/>
        <v>108</v>
      </c>
      <c r="AU66" s="67">
        <f ca="1" t="shared" si="147"/>
        <v>7</v>
      </c>
      <c r="AV66" s="66">
        <f ca="1" t="shared" si="147"/>
        <v>594</v>
      </c>
      <c r="AW66" s="67">
        <f ca="1" t="shared" si="147"/>
        <v>126</v>
      </c>
      <c r="AX66" s="24">
        <f ca="1" t="shared" si="147"/>
        <v>2</v>
      </c>
    </row>
    <row r="67" spans="1:50" ht="15">
      <c r="A67" s="23" t="s">
        <v>79</v>
      </c>
      <c r="B67" s="66">
        <f t="shared" si="148"/>
        <v>67</v>
      </c>
      <c r="C67" s="67">
        <f t="shared" si="149"/>
        <v>8</v>
      </c>
      <c r="D67" s="66">
        <f t="shared" si="150"/>
        <v>87</v>
      </c>
      <c r="E67" s="67">
        <f t="shared" si="151"/>
        <v>16</v>
      </c>
      <c r="F67" s="66">
        <f t="shared" si="152"/>
        <v>81</v>
      </c>
      <c r="G67" s="67">
        <f t="shared" si="153"/>
        <v>13</v>
      </c>
      <c r="H67" s="66">
        <f t="shared" si="154"/>
        <v>38</v>
      </c>
      <c r="I67" s="67">
        <f t="shared" si="155"/>
        <v>13</v>
      </c>
      <c r="J67" s="66">
        <f t="shared" si="156"/>
        <v>57</v>
      </c>
      <c r="K67" s="67">
        <f t="shared" si="156"/>
        <v>8</v>
      </c>
      <c r="L67" s="66">
        <f t="shared" si="157"/>
        <v>123</v>
      </c>
      <c r="M67" s="67">
        <f t="shared" si="158"/>
        <v>8</v>
      </c>
      <c r="N67" s="66">
        <f t="shared" si="159"/>
        <v>181</v>
      </c>
      <c r="O67" s="67">
        <f t="shared" si="160"/>
        <v>13</v>
      </c>
      <c r="P67" s="66">
        <f t="shared" si="161"/>
        <v>70</v>
      </c>
      <c r="Q67" s="67">
        <f t="shared" si="162"/>
        <v>20</v>
      </c>
      <c r="R67" s="66">
        <f t="shared" si="163"/>
        <v>704</v>
      </c>
      <c r="S67" s="67">
        <f t="shared" si="164"/>
        <v>99</v>
      </c>
      <c r="T67" s="24">
        <f t="shared" si="165"/>
        <v>1</v>
      </c>
      <c r="Z67" s="48">
        <f t="shared" si="145"/>
        <v>67</v>
      </c>
      <c r="AA67" s="48">
        <f t="shared" si="166"/>
        <v>66</v>
      </c>
      <c r="AB67" s="48">
        <f ca="1" t="shared" si="167"/>
        <v>1.066</v>
      </c>
      <c r="AC67" s="48">
        <f t="shared" si="168"/>
        <v>1</v>
      </c>
      <c r="AD67" s="48">
        <f t="shared" si="169"/>
        <v>67</v>
      </c>
      <c r="AE67" s="23" t="str">
        <f ca="1" t="shared" si="170"/>
        <v>PSM Artico</v>
      </c>
      <c r="AF67" s="66">
        <f ca="1" t="shared" si="171"/>
        <v>63</v>
      </c>
      <c r="AG67" s="67">
        <f ca="1" t="shared" si="172"/>
        <v>15</v>
      </c>
      <c r="AH67" s="66">
        <f ca="1" t="shared" si="173"/>
        <v>70</v>
      </c>
      <c r="AI67" s="67">
        <f ca="1" t="shared" si="174"/>
        <v>13</v>
      </c>
      <c r="AJ67" s="66">
        <f ca="1" t="shared" si="175"/>
        <v>51</v>
      </c>
      <c r="AK67" s="67">
        <f ca="1" t="shared" si="176"/>
        <v>26</v>
      </c>
      <c r="AL67" s="66">
        <f ca="1" t="shared" si="177"/>
        <v>24</v>
      </c>
      <c r="AM67" s="67">
        <f ca="1" t="shared" si="178"/>
        <v>31</v>
      </c>
      <c r="AN67" s="66">
        <f ca="1" t="shared" si="147"/>
        <v>49</v>
      </c>
      <c r="AO67" s="67">
        <f ca="1" t="shared" si="147"/>
        <v>9</v>
      </c>
      <c r="AP67" s="66">
        <f ca="1" t="shared" si="147"/>
        <v>108</v>
      </c>
      <c r="AQ67" s="67">
        <f ca="1" t="shared" si="147"/>
        <v>13</v>
      </c>
      <c r="AR67" s="66">
        <f ca="1" t="shared" si="147"/>
        <v>137</v>
      </c>
      <c r="AS67" s="67">
        <f ca="1" t="shared" si="147"/>
        <v>20</v>
      </c>
      <c r="AT67" s="66">
        <f ca="1" t="shared" si="147"/>
        <v>81</v>
      </c>
      <c r="AU67" s="67">
        <f ca="1" t="shared" si="147"/>
        <v>12</v>
      </c>
      <c r="AV67" s="66">
        <f ca="1" t="shared" si="147"/>
        <v>583</v>
      </c>
      <c r="AW67" s="67">
        <f ca="1" t="shared" si="147"/>
        <v>139</v>
      </c>
      <c r="AX67" s="24">
        <f ca="1" t="shared" si="147"/>
        <v>3</v>
      </c>
    </row>
    <row r="68" spans="1:50" ht="15">
      <c r="A68" s="23" t="s">
        <v>84</v>
      </c>
      <c r="B68" s="66">
        <f t="shared" si="148"/>
        <v>63</v>
      </c>
      <c r="C68" s="67">
        <f t="shared" si="149"/>
        <v>15</v>
      </c>
      <c r="D68" s="66">
        <f t="shared" si="150"/>
        <v>70</v>
      </c>
      <c r="E68" s="67">
        <f t="shared" si="151"/>
        <v>13</v>
      </c>
      <c r="F68" s="66">
        <f t="shared" si="152"/>
        <v>51</v>
      </c>
      <c r="G68" s="67">
        <f t="shared" si="153"/>
        <v>26</v>
      </c>
      <c r="H68" s="66">
        <f t="shared" si="154"/>
        <v>24</v>
      </c>
      <c r="I68" s="67">
        <f t="shared" si="155"/>
        <v>31</v>
      </c>
      <c r="J68" s="66">
        <f t="shared" si="156"/>
        <v>49</v>
      </c>
      <c r="K68" s="67">
        <f t="shared" si="156"/>
        <v>9</v>
      </c>
      <c r="L68" s="66">
        <f t="shared" si="157"/>
        <v>108</v>
      </c>
      <c r="M68" s="67">
        <f t="shared" si="158"/>
        <v>13</v>
      </c>
      <c r="N68" s="66">
        <f t="shared" si="159"/>
        <v>137</v>
      </c>
      <c r="O68" s="67">
        <f t="shared" si="160"/>
        <v>20</v>
      </c>
      <c r="P68" s="66">
        <f t="shared" si="161"/>
        <v>81</v>
      </c>
      <c r="Q68" s="67">
        <f t="shared" si="162"/>
        <v>12</v>
      </c>
      <c r="R68" s="66">
        <f t="shared" si="163"/>
        <v>583</v>
      </c>
      <c r="S68" s="67">
        <f t="shared" si="164"/>
        <v>139</v>
      </c>
      <c r="T68" s="24">
        <f t="shared" si="165"/>
        <v>3</v>
      </c>
      <c r="Z68" s="48">
        <f t="shared" si="145"/>
        <v>68</v>
      </c>
      <c r="AA68" s="48">
        <f t="shared" si="166"/>
        <v>67</v>
      </c>
      <c r="AB68" s="48">
        <f ca="1" t="shared" si="167"/>
        <v>3.067</v>
      </c>
      <c r="AC68" s="48">
        <f t="shared" si="168"/>
        <v>3</v>
      </c>
      <c r="AD68" s="48">
        <f t="shared" si="169"/>
        <v>65</v>
      </c>
      <c r="AE68" s="23" t="str">
        <f ca="1" t="shared" si="170"/>
        <v>No Kill 09</v>
      </c>
      <c r="AF68" s="66">
        <f ca="1" t="shared" si="171"/>
        <v>49</v>
      </c>
      <c r="AG68" s="67">
        <f ca="1" t="shared" si="172"/>
        <v>18</v>
      </c>
      <c r="AH68" s="66">
        <f ca="1" t="shared" si="173"/>
        <v>57</v>
      </c>
      <c r="AI68" s="67">
        <f ca="1" t="shared" si="174"/>
        <v>24</v>
      </c>
      <c r="AJ68" s="66">
        <f ca="1" t="shared" si="175"/>
        <v>84</v>
      </c>
      <c r="AK68" s="67">
        <f ca="1" t="shared" si="176"/>
        <v>8</v>
      </c>
      <c r="AL68" s="66">
        <f ca="1" t="shared" si="177"/>
        <v>30</v>
      </c>
      <c r="AM68" s="67">
        <f ca="1" t="shared" si="178"/>
        <v>20.5</v>
      </c>
      <c r="AN68" s="66">
        <f ca="1" t="shared" si="147"/>
        <v>32</v>
      </c>
      <c r="AO68" s="67">
        <f ca="1" t="shared" si="147"/>
        <v>25</v>
      </c>
      <c r="AP68" s="66">
        <f ca="1" t="shared" si="147"/>
        <v>93</v>
      </c>
      <c r="AQ68" s="67">
        <f ca="1" t="shared" si="147"/>
        <v>14</v>
      </c>
      <c r="AR68" s="66">
        <f ca="1" t="shared" si="147"/>
        <v>110</v>
      </c>
      <c r="AS68" s="67">
        <f ca="1" t="shared" si="147"/>
        <v>26.5</v>
      </c>
      <c r="AT68" s="66">
        <f ca="1" t="shared" si="147"/>
        <v>71</v>
      </c>
      <c r="AU68" s="67">
        <f ca="1" t="shared" si="147"/>
        <v>21</v>
      </c>
      <c r="AV68" s="66">
        <f ca="1" t="shared" si="147"/>
        <v>526</v>
      </c>
      <c r="AW68" s="67">
        <f ca="1" t="shared" si="147"/>
        <v>157</v>
      </c>
      <c r="AX68" s="24">
        <f ca="1" t="shared" si="147"/>
        <v>4</v>
      </c>
    </row>
    <row r="69" spans="1:50" ht="15">
      <c r="A69" s="23" t="s">
        <v>80</v>
      </c>
      <c r="B69" s="66">
        <f t="shared" si="148"/>
        <v>59</v>
      </c>
      <c r="C69" s="67">
        <f t="shared" si="149"/>
        <v>11</v>
      </c>
      <c r="D69" s="66">
        <f t="shared" si="150"/>
        <v>72</v>
      </c>
      <c r="E69" s="67">
        <f t="shared" si="151"/>
        <v>19</v>
      </c>
      <c r="F69" s="66">
        <f t="shared" si="152"/>
        <v>54</v>
      </c>
      <c r="G69" s="67">
        <f t="shared" si="153"/>
        <v>22</v>
      </c>
      <c r="H69" s="66">
        <f t="shared" si="154"/>
        <v>34</v>
      </c>
      <c r="I69" s="67">
        <f t="shared" si="155"/>
        <v>15</v>
      </c>
      <c r="J69" s="66">
        <f t="shared" si="156"/>
        <v>38</v>
      </c>
      <c r="K69" s="67">
        <f t="shared" si="156"/>
        <v>20</v>
      </c>
      <c r="L69" s="66">
        <f t="shared" si="157"/>
        <v>75</v>
      </c>
      <c r="M69" s="67">
        <f t="shared" si="158"/>
        <v>22</v>
      </c>
      <c r="N69" s="66">
        <f t="shared" si="159"/>
        <v>154</v>
      </c>
      <c r="O69" s="67">
        <f t="shared" si="160"/>
        <v>10</v>
      </c>
      <c r="P69" s="66">
        <f t="shared" si="161"/>
        <v>108</v>
      </c>
      <c r="Q69" s="67">
        <f t="shared" si="162"/>
        <v>7</v>
      </c>
      <c r="R69" s="66">
        <f t="shared" si="163"/>
        <v>594</v>
      </c>
      <c r="S69" s="67">
        <f t="shared" si="164"/>
        <v>126</v>
      </c>
      <c r="T69" s="24">
        <f t="shared" si="165"/>
        <v>2</v>
      </c>
      <c r="Z69" s="48">
        <f t="shared" si="145"/>
        <v>69</v>
      </c>
      <c r="AA69" s="48">
        <f t="shared" si="166"/>
        <v>68</v>
      </c>
      <c r="AB69" s="48">
        <f ca="1" t="shared" si="167"/>
        <v>2.068</v>
      </c>
      <c r="AC69" s="48">
        <f t="shared" si="168"/>
        <v>2</v>
      </c>
      <c r="AD69" s="48">
        <f t="shared" si="169"/>
        <v>69</v>
      </c>
      <c r="AE69" s="23" t="str">
        <f ca="1" t="shared" si="170"/>
        <v>Salmo Toc</v>
      </c>
      <c r="AF69" s="66">
        <f ca="1" t="shared" si="171"/>
        <v>48</v>
      </c>
      <c r="AG69" s="67">
        <f ca="1" t="shared" si="172"/>
        <v>19</v>
      </c>
      <c r="AH69" s="66">
        <f ca="1" t="shared" si="173"/>
        <v>67</v>
      </c>
      <c r="AI69" s="67">
        <f ca="1" t="shared" si="174"/>
        <v>21</v>
      </c>
      <c r="AJ69" s="66">
        <f ca="1" t="shared" si="175"/>
        <v>51</v>
      </c>
      <c r="AK69" s="67">
        <f ca="1" t="shared" si="176"/>
        <v>23</v>
      </c>
      <c r="AL69" s="66">
        <f ca="1" t="shared" si="177"/>
        <v>23</v>
      </c>
      <c r="AM69" s="67">
        <f ca="1" t="shared" si="178"/>
        <v>32</v>
      </c>
      <c r="AN69" s="66">
        <f ca="1" t="shared" si="147"/>
        <v>34</v>
      </c>
      <c r="AO69" s="67">
        <f ca="1" t="shared" si="147"/>
        <v>19</v>
      </c>
      <c r="AP69" s="66">
        <f ca="1" t="shared" si="147"/>
        <v>90.5</v>
      </c>
      <c r="AQ69" s="67">
        <f ca="1" t="shared" si="147"/>
        <v>20</v>
      </c>
      <c r="AR69" s="66">
        <f ca="1" t="shared" si="147"/>
        <v>137</v>
      </c>
      <c r="AS69" s="67">
        <f ca="1" t="shared" si="147"/>
        <v>16</v>
      </c>
      <c r="AT69" s="66">
        <f ca="1" t="shared" si="147"/>
        <v>65</v>
      </c>
      <c r="AU69" s="67">
        <f ca="1" t="shared" si="147"/>
        <v>15</v>
      </c>
      <c r="AV69" s="66">
        <f ca="1" t="shared" si="147"/>
        <v>515.5</v>
      </c>
      <c r="AW69" s="67">
        <f ca="1" t="shared" si="147"/>
        <v>165</v>
      </c>
      <c r="AX69" s="24">
        <f ca="1" t="shared" si="147"/>
        <v>5</v>
      </c>
    </row>
    <row r="70" spans="1:50" ht="15">
      <c r="A70" s="23" t="s">
        <v>81</v>
      </c>
      <c r="B70" s="66">
        <f t="shared" si="148"/>
        <v>48</v>
      </c>
      <c r="C70" s="67">
        <f t="shared" si="149"/>
        <v>19</v>
      </c>
      <c r="D70" s="66">
        <f t="shared" si="150"/>
        <v>67</v>
      </c>
      <c r="E70" s="67">
        <f t="shared" si="151"/>
        <v>21</v>
      </c>
      <c r="F70" s="66">
        <f t="shared" si="152"/>
        <v>51</v>
      </c>
      <c r="G70" s="67">
        <f t="shared" si="153"/>
        <v>23</v>
      </c>
      <c r="H70" s="66">
        <f t="shared" si="154"/>
        <v>23</v>
      </c>
      <c r="I70" s="67">
        <f t="shared" si="155"/>
        <v>32</v>
      </c>
      <c r="J70" s="66">
        <f t="shared" si="156"/>
        <v>34</v>
      </c>
      <c r="K70" s="67">
        <f t="shared" si="156"/>
        <v>19</v>
      </c>
      <c r="L70" s="66">
        <f t="shared" si="157"/>
        <v>90.5</v>
      </c>
      <c r="M70" s="67">
        <f t="shared" si="158"/>
        <v>20</v>
      </c>
      <c r="N70" s="66">
        <f t="shared" si="159"/>
        <v>137</v>
      </c>
      <c r="O70" s="67">
        <f t="shared" si="160"/>
        <v>16</v>
      </c>
      <c r="P70" s="66">
        <f t="shared" si="161"/>
        <v>65</v>
      </c>
      <c r="Q70" s="67">
        <f t="shared" si="162"/>
        <v>15</v>
      </c>
      <c r="R70" s="66">
        <f t="shared" si="163"/>
        <v>515.5</v>
      </c>
      <c r="S70" s="67">
        <f t="shared" si="164"/>
        <v>165</v>
      </c>
      <c r="T70" s="24">
        <f t="shared" si="165"/>
        <v>5</v>
      </c>
      <c r="Z70" s="48">
        <f t="shared" si="145"/>
        <v>70</v>
      </c>
      <c r="AA70" s="48">
        <f t="shared" si="166"/>
        <v>69</v>
      </c>
      <c r="AB70" s="48">
        <f ca="1" t="shared" si="167"/>
        <v>5.069</v>
      </c>
      <c r="AC70" s="48">
        <f t="shared" si="168"/>
        <v>5</v>
      </c>
      <c r="AD70" s="48">
        <f t="shared" si="169"/>
        <v>70</v>
      </c>
      <c r="AE70" s="23" t="str">
        <f ca="1" t="shared" si="170"/>
        <v>Truite Passion</v>
      </c>
      <c r="AF70" s="66">
        <f ca="1" t="shared" si="171"/>
        <v>32</v>
      </c>
      <c r="AG70" s="67">
        <f ca="1" t="shared" si="172"/>
        <v>36</v>
      </c>
      <c r="AH70" s="66">
        <f ca="1" t="shared" si="173"/>
        <v>68</v>
      </c>
      <c r="AI70" s="67">
        <f ca="1" t="shared" si="174"/>
        <v>21</v>
      </c>
      <c r="AJ70" s="66">
        <f ca="1" t="shared" si="175"/>
        <v>58</v>
      </c>
      <c r="AK70" s="67">
        <f ca="1" t="shared" si="176"/>
        <v>22</v>
      </c>
      <c r="AL70" s="66">
        <f ca="1" t="shared" si="177"/>
        <v>35</v>
      </c>
      <c r="AM70" s="67">
        <f ca="1" t="shared" si="178"/>
        <v>17</v>
      </c>
      <c r="AN70" s="66">
        <f ca="1" t="shared" si="147"/>
        <v>35</v>
      </c>
      <c r="AO70" s="67">
        <f ca="1" t="shared" si="147"/>
        <v>19</v>
      </c>
      <c r="AP70" s="66">
        <f ca="1" t="shared" si="147"/>
        <v>58.5</v>
      </c>
      <c r="AQ70" s="67">
        <f ca="1" t="shared" si="147"/>
        <v>29</v>
      </c>
      <c r="AR70" s="66">
        <f ca="1" t="shared" si="147"/>
        <v>117</v>
      </c>
      <c r="AS70" s="67">
        <f ca="1" t="shared" si="147"/>
        <v>23</v>
      </c>
      <c r="AT70" s="66">
        <f ca="1" t="shared" si="147"/>
        <v>60</v>
      </c>
      <c r="AU70" s="67">
        <f ca="1" t="shared" si="147"/>
        <v>25.5</v>
      </c>
      <c r="AV70" s="66">
        <f ca="1" t="shared" si="147"/>
        <v>463.5</v>
      </c>
      <c r="AW70" s="67">
        <f ca="1" t="shared" si="147"/>
        <v>192.5</v>
      </c>
      <c r="AX70" s="24">
        <f ca="1" t="shared" si="147"/>
        <v>6</v>
      </c>
    </row>
    <row r="71" spans="1:50" ht="15">
      <c r="A71" s="23" t="s">
        <v>82</v>
      </c>
      <c r="B71" s="66">
        <f t="shared" si="148"/>
        <v>32</v>
      </c>
      <c r="C71" s="67">
        <f t="shared" si="149"/>
        <v>36</v>
      </c>
      <c r="D71" s="66">
        <f t="shared" si="150"/>
        <v>68</v>
      </c>
      <c r="E71" s="67">
        <f t="shared" si="151"/>
        <v>21</v>
      </c>
      <c r="F71" s="66">
        <f t="shared" si="152"/>
        <v>58</v>
      </c>
      <c r="G71" s="67">
        <f t="shared" si="153"/>
        <v>22</v>
      </c>
      <c r="H71" s="66">
        <f t="shared" si="154"/>
        <v>35</v>
      </c>
      <c r="I71" s="67">
        <f t="shared" si="155"/>
        <v>17</v>
      </c>
      <c r="J71" s="66">
        <f t="shared" si="156"/>
        <v>35</v>
      </c>
      <c r="K71" s="67">
        <f t="shared" si="156"/>
        <v>19</v>
      </c>
      <c r="L71" s="66">
        <f t="shared" si="157"/>
        <v>58.5</v>
      </c>
      <c r="M71" s="67">
        <f t="shared" si="158"/>
        <v>29</v>
      </c>
      <c r="N71" s="66">
        <f t="shared" si="159"/>
        <v>117</v>
      </c>
      <c r="O71" s="67">
        <f t="shared" si="160"/>
        <v>23</v>
      </c>
      <c r="P71" s="66">
        <f t="shared" si="161"/>
        <v>60</v>
      </c>
      <c r="Q71" s="67">
        <f t="shared" si="162"/>
        <v>25.5</v>
      </c>
      <c r="R71" s="66">
        <f t="shared" si="163"/>
        <v>463.5</v>
      </c>
      <c r="S71" s="67">
        <f t="shared" si="164"/>
        <v>192.5</v>
      </c>
      <c r="T71" s="24">
        <f t="shared" si="165"/>
        <v>6</v>
      </c>
      <c r="Z71" s="48">
        <f t="shared" si="145"/>
        <v>71</v>
      </c>
      <c r="AA71" s="48">
        <f t="shared" si="166"/>
        <v>70</v>
      </c>
      <c r="AB71" s="48">
        <f ca="1" t="shared" si="167"/>
        <v>6.07</v>
      </c>
      <c r="AC71" s="48">
        <f t="shared" si="168"/>
        <v>6</v>
      </c>
      <c r="AD71" s="48">
        <f t="shared" si="169"/>
        <v>64</v>
      </c>
      <c r="AE71" s="23" t="str">
        <f ca="1" t="shared" si="170"/>
        <v>APG38</v>
      </c>
      <c r="AF71" s="66">
        <f ca="1" t="shared" si="171"/>
        <v>41</v>
      </c>
      <c r="AG71" s="67">
        <f ca="1" t="shared" si="172"/>
        <v>36</v>
      </c>
      <c r="AH71" s="66">
        <f ca="1" t="shared" si="173"/>
        <v>40</v>
      </c>
      <c r="AI71" s="67">
        <f ca="1" t="shared" si="174"/>
        <v>36</v>
      </c>
      <c r="AJ71" s="66">
        <f ca="1" t="shared" si="175"/>
        <v>64</v>
      </c>
      <c r="AK71" s="67">
        <f ca="1" t="shared" si="176"/>
        <v>17</v>
      </c>
      <c r="AL71" s="66">
        <f ca="1" t="shared" si="177"/>
        <v>40</v>
      </c>
      <c r="AM71" s="67">
        <f ca="1" t="shared" si="178"/>
        <v>10</v>
      </c>
      <c r="AN71" s="66">
        <f ca="1" t="shared" si="147"/>
        <v>31</v>
      </c>
      <c r="AO71" s="67">
        <f ca="1" t="shared" si="147"/>
        <v>28</v>
      </c>
      <c r="AP71" s="66">
        <f ca="1" t="shared" si="147"/>
        <v>61</v>
      </c>
      <c r="AQ71" s="67">
        <f ca="1" t="shared" si="147"/>
        <v>31</v>
      </c>
      <c r="AR71" s="66">
        <f ca="1" t="shared" si="147"/>
        <v>85</v>
      </c>
      <c r="AS71" s="67">
        <f ca="1" t="shared" si="147"/>
        <v>32</v>
      </c>
      <c r="AT71" s="66">
        <f ca="1" t="shared" si="147"/>
        <v>42</v>
      </c>
      <c r="AU71" s="67">
        <f ca="1" t="shared" si="147"/>
        <v>38</v>
      </c>
      <c r="AV71" s="66">
        <f ca="1" t="shared" si="147"/>
        <v>404</v>
      </c>
      <c r="AW71" s="67">
        <f ca="1" t="shared" si="147"/>
        <v>228</v>
      </c>
      <c r="AX71" s="24">
        <f ca="1" t="shared" si="147"/>
        <v>7</v>
      </c>
    </row>
    <row r="72" spans="1:50" ht="15.75" thickBot="1">
      <c r="A72" s="25" t="s">
        <v>83</v>
      </c>
      <c r="B72" s="68">
        <f t="shared" si="148"/>
        <v>34</v>
      </c>
      <c r="C72" s="69">
        <f t="shared" si="149"/>
        <v>35</v>
      </c>
      <c r="D72" s="68">
        <f t="shared" si="150"/>
        <v>59</v>
      </c>
      <c r="E72" s="69">
        <f t="shared" si="151"/>
        <v>31</v>
      </c>
      <c r="F72" s="68">
        <f t="shared" si="152"/>
        <v>41</v>
      </c>
      <c r="G72" s="69">
        <f t="shared" si="153"/>
        <v>34</v>
      </c>
      <c r="H72" s="68">
        <f t="shared" si="154"/>
        <v>19</v>
      </c>
      <c r="I72" s="69">
        <f t="shared" si="155"/>
        <v>36.5</v>
      </c>
      <c r="J72" s="68">
        <f t="shared" si="156"/>
        <v>24</v>
      </c>
      <c r="K72" s="69">
        <f t="shared" si="156"/>
        <v>29</v>
      </c>
      <c r="L72" s="68">
        <f t="shared" si="157"/>
        <v>62</v>
      </c>
      <c r="M72" s="69">
        <f t="shared" si="158"/>
        <v>25</v>
      </c>
      <c r="N72" s="68">
        <f t="shared" si="159"/>
        <v>82</v>
      </c>
      <c r="O72" s="69">
        <f t="shared" si="160"/>
        <v>36</v>
      </c>
      <c r="P72" s="68">
        <f t="shared" si="161"/>
        <v>54</v>
      </c>
      <c r="Q72" s="69">
        <f t="shared" si="162"/>
        <v>30</v>
      </c>
      <c r="R72" s="68">
        <f t="shared" si="163"/>
        <v>375</v>
      </c>
      <c r="S72" s="69">
        <f t="shared" si="164"/>
        <v>256.5</v>
      </c>
      <c r="T72" s="38">
        <f t="shared" si="165"/>
        <v>8</v>
      </c>
      <c r="Z72" s="48">
        <f t="shared" si="145"/>
        <v>72</v>
      </c>
      <c r="AA72" s="48">
        <f t="shared" si="166"/>
        <v>71</v>
      </c>
      <c r="AB72" s="48">
        <f ca="1" t="shared" si="167"/>
        <v>8.071</v>
      </c>
      <c r="AC72" s="48">
        <f t="shared" si="168"/>
        <v>8</v>
      </c>
      <c r="AD72" s="48">
        <f t="shared" si="169"/>
        <v>71</v>
      </c>
      <c r="AE72" s="25" t="str">
        <f ca="1" t="shared" si="170"/>
        <v>Truite Toc</v>
      </c>
      <c r="AF72" s="68">
        <f ca="1" t="shared" si="171"/>
        <v>34</v>
      </c>
      <c r="AG72" s="69">
        <f ca="1" t="shared" si="172"/>
        <v>35</v>
      </c>
      <c r="AH72" s="68">
        <f ca="1" t="shared" si="173"/>
        <v>59</v>
      </c>
      <c r="AI72" s="69">
        <f ca="1" t="shared" si="174"/>
        <v>31</v>
      </c>
      <c r="AJ72" s="68">
        <f ca="1" t="shared" si="175"/>
        <v>41</v>
      </c>
      <c r="AK72" s="69">
        <f ca="1" t="shared" si="176"/>
        <v>34</v>
      </c>
      <c r="AL72" s="68">
        <f ca="1" t="shared" si="177"/>
        <v>19</v>
      </c>
      <c r="AM72" s="69">
        <f ca="1" t="shared" si="178"/>
        <v>36.5</v>
      </c>
      <c r="AN72" s="68">
        <f ca="1" t="shared" si="147"/>
        <v>24</v>
      </c>
      <c r="AO72" s="69">
        <f ca="1" t="shared" si="147"/>
        <v>29</v>
      </c>
      <c r="AP72" s="68">
        <f ca="1" t="shared" si="147"/>
        <v>62</v>
      </c>
      <c r="AQ72" s="69">
        <f ca="1" t="shared" si="147"/>
        <v>25</v>
      </c>
      <c r="AR72" s="68">
        <f ca="1" t="shared" si="147"/>
        <v>82</v>
      </c>
      <c r="AS72" s="69">
        <f ca="1" t="shared" si="147"/>
        <v>36</v>
      </c>
      <c r="AT72" s="68">
        <f ca="1" t="shared" si="147"/>
        <v>54</v>
      </c>
      <c r="AU72" s="69">
        <f ca="1" t="shared" si="147"/>
        <v>30</v>
      </c>
      <c r="AV72" s="68">
        <f ca="1" t="shared" si="147"/>
        <v>375</v>
      </c>
      <c r="AW72" s="69">
        <f ca="1" t="shared" si="147"/>
        <v>256.5</v>
      </c>
      <c r="AX72" s="38">
        <f ca="1" t="shared" si="147"/>
        <v>8</v>
      </c>
    </row>
    <row r="73" spans="1:52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Z73" s="48"/>
      <c r="AA73" s="48"/>
      <c r="AB73" s="48"/>
      <c r="AC73" s="48"/>
      <c r="AD73" s="48"/>
      <c r="AF73" s="48"/>
      <c r="AG73" s="48"/>
      <c r="AH73" s="48"/>
      <c r="AI73" s="48"/>
      <c r="AJ73" s="48"/>
      <c r="AK73" s="48"/>
      <c r="AL73" s="48"/>
      <c r="AM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21:24" ht="15">
      <c r="U74" s="48"/>
      <c r="V74" s="48"/>
      <c r="W74" s="48"/>
      <c r="X74" s="48"/>
    </row>
    <row r="75" spans="21:25" ht="23.25">
      <c r="U75" s="70"/>
      <c r="V75" s="65"/>
      <c r="W75" s="65"/>
      <c r="X75" s="65"/>
      <c r="Y75" s="71"/>
    </row>
    <row r="76" spans="21:24" ht="15">
      <c r="U76" s="48"/>
      <c r="V76" s="48"/>
      <c r="W76" s="48"/>
      <c r="X76" s="48"/>
    </row>
    <row r="77" spans="21:24" ht="15">
      <c r="U77" s="48"/>
      <c r="V77" s="48"/>
      <c r="W77" s="48"/>
      <c r="X77" s="48"/>
    </row>
    <row r="78" spans="21:24" ht="15">
      <c r="U78" s="48"/>
      <c r="V78" s="48"/>
      <c r="W78" s="48"/>
      <c r="X78" s="48"/>
    </row>
    <row r="79" spans="21:24" ht="15">
      <c r="U79" s="48"/>
      <c r="V79" s="48"/>
      <c r="W79" s="48"/>
      <c r="X79" s="48"/>
    </row>
    <row r="80" spans="21:24" ht="15">
      <c r="U80" s="48"/>
      <c r="V80" s="48"/>
      <c r="W80" s="48"/>
      <c r="X80" s="48"/>
    </row>
    <row r="81" spans="21:24" ht="15">
      <c r="U81" s="48"/>
      <c r="V81" s="48"/>
      <c r="W81" s="48"/>
      <c r="X81" s="48"/>
    </row>
    <row r="82" spans="21:24" ht="15">
      <c r="U82" s="48"/>
      <c r="V82" s="48"/>
      <c r="W82" s="48"/>
      <c r="X82" s="48"/>
    </row>
    <row r="83" spans="21:24" ht="15">
      <c r="U83" s="48"/>
      <c r="V83" s="48"/>
      <c r="W83" s="48"/>
      <c r="X83" s="48"/>
    </row>
    <row r="84" spans="21:24" ht="15">
      <c r="U84" s="48"/>
      <c r="V84" s="48"/>
      <c r="W84" s="48"/>
      <c r="X84" s="48"/>
    </row>
    <row r="85" spans="21:24" ht="15">
      <c r="U85" s="48"/>
      <c r="V85" s="48"/>
      <c r="W85" s="48"/>
      <c r="X85" s="48"/>
    </row>
    <row r="86" spans="21:24" ht="15">
      <c r="U86" s="48"/>
      <c r="V86" s="48"/>
      <c r="W86" s="48"/>
      <c r="X86" s="48"/>
    </row>
    <row r="87" spans="21:24" ht="15">
      <c r="U87" s="48"/>
      <c r="V87" s="48"/>
      <c r="W87" s="48"/>
      <c r="X87" s="48"/>
    </row>
  </sheetData>
  <sheetProtection/>
  <mergeCells count="124">
    <mergeCell ref="AE18:AE20"/>
    <mergeCell ref="AE33:AE35"/>
    <mergeCell ref="AE48:AE50"/>
    <mergeCell ref="AE3:AE5"/>
    <mergeCell ref="AF3:AG3"/>
    <mergeCell ref="AH3:AI3"/>
    <mergeCell ref="AF18:AG18"/>
    <mergeCell ref="AH18:AI18"/>
    <mergeCell ref="AF31:AY31"/>
    <mergeCell ref="AF32:AO32"/>
    <mergeCell ref="AJ3:AK3"/>
    <mergeCell ref="L48:M48"/>
    <mergeCell ref="H3:I3"/>
    <mergeCell ref="B1:U1"/>
    <mergeCell ref="N48:O48"/>
    <mergeCell ref="B46:U46"/>
    <mergeCell ref="B47:K47"/>
    <mergeCell ref="L47:U47"/>
    <mergeCell ref="B48:C48"/>
    <mergeCell ref="D48:E48"/>
    <mergeCell ref="H48:I48"/>
    <mergeCell ref="A3:A5"/>
    <mergeCell ref="D3:E3"/>
    <mergeCell ref="B2:K2"/>
    <mergeCell ref="B3:C3"/>
    <mergeCell ref="F3:G3"/>
    <mergeCell ref="A18:A20"/>
    <mergeCell ref="B18:C18"/>
    <mergeCell ref="F18:G18"/>
    <mergeCell ref="B16:U16"/>
    <mergeCell ref="L2:U2"/>
    <mergeCell ref="L3:M3"/>
    <mergeCell ref="N3:O3"/>
    <mergeCell ref="P3:Q3"/>
    <mergeCell ref="R3:S3"/>
    <mergeCell ref="R48:S48"/>
    <mergeCell ref="R18:S18"/>
    <mergeCell ref="B31:U31"/>
    <mergeCell ref="B32:K32"/>
    <mergeCell ref="L32:U32"/>
    <mergeCell ref="B17:K17"/>
    <mergeCell ref="L17:U17"/>
    <mergeCell ref="N18:O18"/>
    <mergeCell ref="P18:Q18"/>
    <mergeCell ref="H18:I18"/>
    <mergeCell ref="L18:M18"/>
    <mergeCell ref="D18:E18"/>
    <mergeCell ref="R33:S33"/>
    <mergeCell ref="A33:A35"/>
    <mergeCell ref="B33:C33"/>
    <mergeCell ref="D33:E33"/>
    <mergeCell ref="F33:G33"/>
    <mergeCell ref="H33:I33"/>
    <mergeCell ref="L33:M33"/>
    <mergeCell ref="A62:A64"/>
    <mergeCell ref="L63:M63"/>
    <mergeCell ref="N63:O63"/>
    <mergeCell ref="N33:O33"/>
    <mergeCell ref="P33:Q33"/>
    <mergeCell ref="A48:A50"/>
    <mergeCell ref="P48:Q48"/>
    <mergeCell ref="B62:E62"/>
    <mergeCell ref="F62:I62"/>
    <mergeCell ref="F48:G48"/>
    <mergeCell ref="J62:M62"/>
    <mergeCell ref="N62:Q62"/>
    <mergeCell ref="J63:K63"/>
    <mergeCell ref="B61:Q61"/>
    <mergeCell ref="P63:Q63"/>
    <mergeCell ref="B63:C63"/>
    <mergeCell ref="D63:E63"/>
    <mergeCell ref="F63:G63"/>
    <mergeCell ref="H63:I63"/>
    <mergeCell ref="AE62:AE64"/>
    <mergeCell ref="AF62:AI62"/>
    <mergeCell ref="AJ62:AM62"/>
    <mergeCell ref="AF63:AG63"/>
    <mergeCell ref="AH63:AI63"/>
    <mergeCell ref="AJ63:AK63"/>
    <mergeCell ref="AL63:AM63"/>
    <mergeCell ref="AF2:AO2"/>
    <mergeCell ref="AP2:AY2"/>
    <mergeCell ref="AF1:AY1"/>
    <mergeCell ref="AF16:AY16"/>
    <mergeCell ref="AF17:AO17"/>
    <mergeCell ref="AP17:AY17"/>
    <mergeCell ref="AL3:AM3"/>
    <mergeCell ref="AP3:AQ3"/>
    <mergeCell ref="AR3:AS3"/>
    <mergeCell ref="AT3:AU3"/>
    <mergeCell ref="AJ18:AK18"/>
    <mergeCell ref="AL18:AM18"/>
    <mergeCell ref="AP18:AQ18"/>
    <mergeCell ref="AR18:AS18"/>
    <mergeCell ref="AT18:AU18"/>
    <mergeCell ref="AV18:AW18"/>
    <mergeCell ref="AP32:AY32"/>
    <mergeCell ref="AF33:AG33"/>
    <mergeCell ref="AH33:AI33"/>
    <mergeCell ref="AJ33:AK33"/>
    <mergeCell ref="AL33:AM33"/>
    <mergeCell ref="AP33:AQ33"/>
    <mergeCell ref="AR33:AS33"/>
    <mergeCell ref="AT33:AU33"/>
    <mergeCell ref="AV33:AW33"/>
    <mergeCell ref="AF46:AY46"/>
    <mergeCell ref="AF47:AO47"/>
    <mergeCell ref="AP47:AY47"/>
    <mergeCell ref="AF48:AG48"/>
    <mergeCell ref="AH48:AI48"/>
    <mergeCell ref="AJ48:AK48"/>
    <mergeCell ref="AL48:AM48"/>
    <mergeCell ref="AP48:AQ48"/>
    <mergeCell ref="AR48:AS48"/>
    <mergeCell ref="AV3:AW3"/>
    <mergeCell ref="AT48:AU48"/>
    <mergeCell ref="AV48:AW48"/>
    <mergeCell ref="AN62:AQ62"/>
    <mergeCell ref="AR62:AU62"/>
    <mergeCell ref="AN63:AO63"/>
    <mergeCell ref="AP63:AQ63"/>
    <mergeCell ref="AR63:AS63"/>
    <mergeCell ref="AT63:AU63"/>
    <mergeCell ref="AF61:AW61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1" r:id="rId1"/>
  <rowBreaks count="4" manualBreakCount="4">
    <brk id="14" max="23" man="1"/>
    <brk id="29" max="23" man="1"/>
    <brk id="44" max="23" man="1"/>
    <brk id="5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XP-Demonn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Demonn</dc:creator>
  <cp:keywords/>
  <dc:description/>
  <cp:lastModifiedBy>rémy ROGER</cp:lastModifiedBy>
  <cp:lastPrinted>2018-06-24T11:15:02Z</cp:lastPrinted>
  <dcterms:created xsi:type="dcterms:W3CDTF">2004-01-23T01:32:38Z</dcterms:created>
  <dcterms:modified xsi:type="dcterms:W3CDTF">2018-06-28T17:17:24Z</dcterms:modified>
  <cp:category/>
  <cp:version/>
  <cp:contentType/>
  <cp:contentStatus/>
</cp:coreProperties>
</file>